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11640"/>
  </bookViews>
  <sheets>
    <sheet name="стр.1" sheetId="1" r:id="rId1"/>
    <sheet name="стр.2" sheetId="6" r:id="rId2"/>
    <sheet name="стр.3_5" sheetId="4" r:id="rId3"/>
    <sheet name="стр.6_9" sheetId="5" r:id="rId4"/>
    <sheet name="стр.10" sheetId="7" r:id="rId5"/>
    <sheet name="стр.11" sheetId="9" r:id="rId6"/>
  </sheets>
  <definedNames>
    <definedName name="_xlnm.Print_Titles" localSheetId="5">стр.11!#REF!</definedName>
    <definedName name="_xlnm.Print_Area" localSheetId="0">стр.1!$A$1:$FK$26</definedName>
    <definedName name="_xlnm.Print_Area" localSheetId="4">стр.10!$A$1:$FK$13</definedName>
    <definedName name="_xlnm.Print_Area" localSheetId="5">стр.11!$A$1:$EJ$30</definedName>
    <definedName name="_xlnm.Print_Area" localSheetId="1">стр.2!$A$1:$FK$9</definedName>
    <definedName name="_xlnm.Print_Area" localSheetId="2">стр.3_5!$A$1:$FK$84</definedName>
    <definedName name="_xlnm.Print_Area" localSheetId="3">стр.6_9!$A$1:$EU$68</definedName>
  </definedNames>
  <calcPr calcId="125725"/>
</workbook>
</file>

<file path=xl/calcChain.xml><?xml version="1.0" encoding="utf-8"?>
<calcChain xmlns="http://schemas.openxmlformats.org/spreadsheetml/2006/main">
  <c r="CF13" i="7"/>
  <c r="DV13"/>
  <c r="CG25" i="5"/>
  <c r="DP25"/>
  <c r="DP58"/>
  <c r="DV11" i="7" l="1"/>
  <c r="BQ58" i="5"/>
  <c r="BQ25" s="1"/>
  <c r="BQ29"/>
  <c r="BQ36"/>
  <c r="BQ55"/>
  <c r="BQ52"/>
  <c r="BQ51"/>
  <c r="BQ49"/>
  <c r="BQ47"/>
  <c r="BQ33"/>
  <c r="BA33" s="1"/>
  <c r="BQ39"/>
  <c r="BQ37"/>
  <c r="BQ30"/>
  <c r="BQ28"/>
  <c r="BQ13"/>
  <c r="CG36"/>
  <c r="CG49"/>
  <c r="CG29"/>
  <c r="CG30"/>
  <c r="BA21"/>
  <c r="BA29"/>
  <c r="CG51"/>
  <c r="BA36"/>
  <c r="EH23" i="4"/>
  <c r="EH13"/>
  <c r="BA58" i="5"/>
  <c r="DP9"/>
  <c r="BQ9"/>
  <c r="BA22"/>
  <c r="BA13"/>
  <c r="BA68"/>
  <c r="BA67"/>
  <c r="BA66"/>
  <c r="BA65"/>
  <c r="BA64"/>
  <c r="BA63"/>
  <c r="BA62"/>
  <c r="BA61"/>
  <c r="BA60"/>
  <c r="BA59"/>
  <c r="BA57"/>
  <c r="BA56"/>
  <c r="BA55"/>
  <c r="BA54"/>
  <c r="BA53"/>
  <c r="BA52"/>
  <c r="BA51"/>
  <c r="BA50"/>
  <c r="BA49"/>
  <c r="BA48"/>
  <c r="BA46"/>
  <c r="BA45"/>
  <c r="BA44"/>
  <c r="BA43"/>
  <c r="BA42"/>
  <c r="BA41"/>
  <c r="BA40"/>
  <c r="BA39"/>
  <c r="BA38"/>
  <c r="BA37"/>
  <c r="BA35"/>
  <c r="BA34"/>
  <c r="BA32"/>
  <c r="BA31"/>
  <c r="BA28"/>
  <c r="BA27"/>
  <c r="BA26"/>
  <c r="BA24"/>
  <c r="BA11"/>
  <c r="BA47"/>
  <c r="CF11" i="7" l="1"/>
  <c r="AP11" s="1"/>
  <c r="BA25" i="5"/>
  <c r="FE25"/>
  <c r="CG9"/>
  <c r="BA9" s="1"/>
  <c r="BA30"/>
  <c r="AP13" i="7" l="1"/>
</calcChain>
</file>

<file path=xl/sharedStrings.xml><?xml version="1.0" encoding="utf-8"?>
<sst xmlns="http://schemas.openxmlformats.org/spreadsheetml/2006/main" count="427" uniqueCount="254">
  <si>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</si>
  <si>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</si>
  <si>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</si>
  <si>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</si>
  <si>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</si>
  <si>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</si>
  <si>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в том числе: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</si>
  <si>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</si>
  <si>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</si>
  <si>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</si>
  <si>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</si>
  <si>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</si>
  <si>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</si>
  <si>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</si>
  <si>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</si>
  <si>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Х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</si>
  <si>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</si>
  <si>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</si>
  <si>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(наименование должности лица, утверждающего документ)</t>
  </si>
  <si>
    <t>Форма по КФД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</si>
  <si>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</si>
  <si>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</si>
  <si>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</si>
  <si>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</si>
  <si>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</si>
  <si>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</si>
  <si>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Прочие расходы</t>
  </si>
  <si>
    <t>на 20</t>
  </si>
  <si>
    <t>3.3.1. по начислениям на выплаты по оплате труда</t>
  </si>
  <si>
    <t>3.3.8. по приобретению нематериальных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</si>
  <si>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</si>
  <si>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</si>
  <si>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</si>
  <si>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</si>
  <si>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3.3.9. по приобретению непроизведенных активов</t>
  </si>
  <si>
    <t>Исполнитель</t>
  </si>
  <si>
    <t>тел.</t>
  </si>
  <si>
    <t>383</t>
  </si>
  <si>
    <t>(уполномоченное лицо)</t>
  </si>
  <si>
    <t>I. Нефинансовые активы, всего:</t>
  </si>
  <si>
    <t>Приложение</t>
  </si>
  <si>
    <t>(подразделения)</t>
  </si>
  <si>
    <t>Код по реестру участников бюджетного процесса, а также юридических лиц, не являющихся участниками 
бюджетного процесса</t>
  </si>
  <si>
    <t>Код причины поставки на учет (КПП)</t>
  </si>
  <si>
    <t>Идентификационный номер налогоплательщика (ИНН)</t>
  </si>
  <si>
    <t>Наименование органа, осуществляющего
функции и полномочия учредителя</t>
  </si>
  <si>
    <t>Глава по БК</t>
  </si>
  <si>
    <t>по ОКАТО</t>
  </si>
  <si>
    <t>на "</t>
  </si>
  <si>
    <t>Сумма, руб.</t>
  </si>
  <si>
    <t>II. Финансовые активы, всего:</t>
  </si>
  <si>
    <t>2.2. Иные финансовые инструменты</t>
  </si>
  <si>
    <t>2.3. Дебиторская задолженность по расходам</t>
  </si>
  <si>
    <t>2.3.1.1. по выданным авансам на услуги связи</t>
  </si>
  <si>
    <t>2.3.1.2. по выданным авансам на транспортные услуги</t>
  </si>
  <si>
    <t>2.3.1.3. по выданным авансам на коммунальные услуги</t>
  </si>
  <si>
    <t>2.3.1.4. по выданным авансам на услуги по содержанию имущества</t>
  </si>
  <si>
    <t>2.3.1.5. по выданным авансам на прочие услуги</t>
  </si>
  <si>
    <t>2.3.1.6. по выданным авансам на приобретение основных средств</t>
  </si>
  <si>
    <t>2.3.1.7. по выданным авансам на приобретение нематериальных активов</t>
  </si>
  <si>
    <t>2.3.1.8. по выданным авансам на приобретение непроизведенных активов</t>
  </si>
  <si>
    <t>2.3.1.9. по выданным авансам на приобретение материальных запасов</t>
  </si>
  <si>
    <t>2.3.1.10. по выданным авансам на прочие расходы</t>
  </si>
  <si>
    <t>2.3.2. Дебиторская задолженность по выданным авансам, перечисленным за счет средств, полученных от приносящей доход деятельности, всего:</t>
  </si>
  <si>
    <t>2.3.2.1. по выданным авансам на услуги связи</t>
  </si>
  <si>
    <t>2.3.2.2. по выданным авансам на транспортные услуги</t>
  </si>
  <si>
    <t>2.3.2.3. по выданным авансам на коммунальные услуги</t>
  </si>
  <si>
    <t>2.3.2.4. по выданным авансам на услуги по содержанию имущества</t>
  </si>
  <si>
    <t>2.3.2.5. по выданным авансам на прочие услуги</t>
  </si>
  <si>
    <t>2.3.2.6. по выданным авансам на приобретение основных средств</t>
  </si>
  <si>
    <t>2.3.2.7. по выданным авансам на приобретение нематериальных активов</t>
  </si>
  <si>
    <t>2.3.2.8. по выданным авансам на приобретение непроизведенных активов</t>
  </si>
  <si>
    <t>2.3.2.9. по выданным авансам на приобретение материальных запасов</t>
  </si>
  <si>
    <t>2.3.2.10. по выданным авансам на прочие расходы</t>
  </si>
  <si>
    <t>2.3.3. Прочая дебиторская задолженность по расходам</t>
  </si>
  <si>
    <t>2.4. Дебиторская задолженность по доходам</t>
  </si>
  <si>
    <t>III. Обязательства, всего:</t>
  </si>
  <si>
    <t>3.1. Долговые обязательства</t>
  </si>
  <si>
    <t>3.2. Просроченная кредиторская задолженность</t>
  </si>
  <si>
    <t>3.4. Кредиторская задолженность по расчетам с поставщиками и подрядчиками за счет доходов, полученных от приносящей доход деятельности, всего:</t>
  </si>
  <si>
    <t>3.4.1. по начислениям на выплаты по оплате труда</t>
  </si>
  <si>
    <t>3.4.2. по оплате услуг связи</t>
  </si>
  <si>
    <t>3.4.3. по оплате транспортных услуг</t>
  </si>
  <si>
    <t>3.4.4. по оплате коммунальных услуг</t>
  </si>
  <si>
    <t>3.4.5. по оплате услуг по содержанию имущества</t>
  </si>
  <si>
    <t>3.4.6. по оплате прочих услуг</t>
  </si>
  <si>
    <t>3.4.7. по приобретению основных средств</t>
  </si>
  <si>
    <t>3.4.8. по приобретению нематериальных активов</t>
  </si>
  <si>
    <t>3.4.9. по приобретению непроизведенных активов</t>
  </si>
  <si>
    <t>3.4.10. по приобретению материальных запасов</t>
  </si>
  <si>
    <t>3.4.11. по оплате прочих расходов</t>
  </si>
  <si>
    <t>3.4.12. по платежам в бюджет</t>
  </si>
  <si>
    <t>3.4.13. по прочим расчетам с кредиторами</t>
  </si>
  <si>
    <t>Код строки</t>
  </si>
  <si>
    <t>всего</t>
  </si>
  <si>
    <t>Объем финансового обеспечения, руб.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</si>
  <si>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</si>
  <si>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</si>
  <si>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
гранты</t>
  </si>
  <si>
    <t>Наименование
показателя</t>
  </si>
  <si>
    <t>субсидии, предоставляемые
в соответствии с абзацем вторым пункта 1 статьи 78.1 Бюджетного кодекса Российской Федерации</t>
  </si>
  <si>
    <t>Код по бюджетной классифи-кации Российской Федерации</t>
  </si>
  <si>
    <t>Поступления от доходов, всего:</t>
  </si>
  <si>
    <t>2</t>
  </si>
  <si>
    <t>3</t>
  </si>
  <si>
    <t>100</t>
  </si>
  <si>
    <t>110</t>
  </si>
  <si>
    <t>доходы от собственности</t>
  </si>
  <si>
    <t>доходы от оказания услуг, работ</t>
  </si>
  <si>
    <t>120</t>
  </si>
  <si>
    <t>Работа</t>
  </si>
  <si>
    <t>130</t>
  </si>
  <si>
    <t>140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</si>
  <si>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</si>
  <si>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
пеней, иных сумм принудительного изъятия</t>
  </si>
  <si>
    <t>150</t>
  </si>
  <si>
    <t>иные субсидии, предоставленные из бюджета</t>
  </si>
  <si>
    <t>прочие доходы</t>
  </si>
  <si>
    <t>160</t>
  </si>
  <si>
    <t>180</t>
  </si>
  <si>
    <t>200</t>
  </si>
  <si>
    <t>Выплаты по расходам, всего:</t>
  </si>
  <si>
    <t>210</t>
  </si>
  <si>
    <t>в том числе на выплаты персоналу, всего:</t>
  </si>
  <si>
    <t>фонд оплаты труда</t>
  </si>
  <si>
    <t>начисления на выплаты 
по оплате труда</t>
  </si>
  <si>
    <t>111</t>
  </si>
  <si>
    <t>119</t>
  </si>
  <si>
    <t>112</t>
  </si>
  <si>
    <t>иные выплаты персоналу учреждений, за исключением фонда оплаты труда</t>
  </si>
  <si>
    <t>211</t>
  </si>
  <si>
    <t>220</t>
  </si>
  <si>
    <t>Социальное обеспечение и иные выплаты населению, всего:</t>
  </si>
  <si>
    <t>321</t>
  </si>
  <si>
    <t>360</t>
  </si>
  <si>
    <t>уплата налогов, сборов и иных платежей, всего:</t>
  </si>
  <si>
    <t>850</t>
  </si>
  <si>
    <t>851</t>
  </si>
  <si>
    <t>уплата налога на имущество организаций и земельного налога</t>
  </si>
  <si>
    <t>852</t>
  </si>
  <si>
    <t>уплата прочих налогов и сборов</t>
  </si>
  <si>
    <t>853</t>
  </si>
  <si>
    <t>уплата иных платежей</t>
  </si>
  <si>
    <t>230</t>
  </si>
  <si>
    <t>240</t>
  </si>
  <si>
    <t>Безвозмездные перечисления организациям</t>
  </si>
  <si>
    <t>250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</si>
  <si>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</si>
  <si>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</si>
  <si>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241</t>
  </si>
  <si>
    <t>научно-исследовательские и опытно-конструкторские работы</t>
  </si>
  <si>
    <t>услуги связи</t>
  </si>
  <si>
    <t>244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</si>
  <si>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</si>
  <si>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</si>
  <si>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</si>
  <si>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</si>
  <si>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260</t>
  </si>
  <si>
    <t>243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</si>
  <si>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</si>
  <si>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</si>
  <si>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</si>
  <si>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300</t>
  </si>
  <si>
    <t>Поступление финансовых активов, всего:</t>
  </si>
  <si>
    <t>310</t>
  </si>
  <si>
    <t>увеличение остатков средств</t>
  </si>
  <si>
    <t>прочие поступления</t>
  </si>
  <si>
    <t>320</t>
  </si>
  <si>
    <t>400</t>
  </si>
  <si>
    <t>Выбытие финансовых активов, всего:</t>
  </si>
  <si>
    <t>уменьшение остатков средств</t>
  </si>
  <si>
    <t>410</t>
  </si>
  <si>
    <t>420</t>
  </si>
  <si>
    <t>прочие выбытия</t>
  </si>
  <si>
    <t>500</t>
  </si>
  <si>
    <t>600</t>
  </si>
  <si>
    <t>Остаток средств на начало года</t>
  </si>
  <si>
    <t>Остаток средств на конец года</t>
  </si>
  <si>
    <t>иные выплаты 
населению</t>
  </si>
  <si>
    <t>арендная плата за пользование 
имуществом</t>
  </si>
  <si>
    <t>Год начала закупки</t>
  </si>
  <si>
    <t>Выплаты по расходам на закупку товаров, работ, услуг, всего:</t>
  </si>
  <si>
    <t>0001</t>
  </si>
  <si>
    <t>Сумма выплат по расходам на закупку товаров, работ и услуг, руб.</t>
  </si>
  <si>
    <t>очередной финансовый год</t>
  </si>
  <si>
    <t>1-ый год планового периода</t>
  </si>
  <si>
    <t>2-ой год планового периода</t>
  </si>
  <si>
    <t>всего на закупки</t>
  </si>
  <si>
    <t>1001</t>
  </si>
  <si>
    <t>в том числе: на оплату контрактов, заключенных до начала очередного финансового года</t>
  </si>
  <si>
    <t>2001</t>
  </si>
  <si>
    <t>на закупку товаров, работ, услуг по году начала закупки</t>
  </si>
  <si>
    <t>в соответствии с Федеральным
законом от 5 апреля 2013 г. № 44-ФЗ
"О контрактной системе в сфере
закупок товаров, работ, услуг для обеспечения государственных и муниципальных нужд"</t>
  </si>
  <si>
    <t>в соответствии с Федеральным
законом от 18 июля 2011 г. № 223-ФЗ
"О закупках товаров, работ, услуг отдельными видами юридических лиц"</t>
  </si>
  <si>
    <t>Поступление</t>
  </si>
  <si>
    <t>Выбытие</t>
  </si>
  <si>
    <t>010</t>
  </si>
  <si>
    <t>020</t>
  </si>
  <si>
    <t>030</t>
  </si>
  <si>
    <t>040</t>
  </si>
  <si>
    <t>VI. 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</si>
  <si>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</si>
  <si>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</si>
  <si>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</si>
  <si>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Справочно: Нефинансовые и финансовые активы (строка 410 формы 0503730)</t>
  </si>
  <si>
    <t>1.3. Перечень услуг (работ), осуществляемых в том числе на платной основе:</t>
  </si>
  <si>
    <t>доходы от операций с активами</t>
  </si>
  <si>
    <t>г.</t>
  </si>
  <si>
    <t>Наименование муниципального бюджетного и автономного учреждения
(подразделения)</t>
  </si>
  <si>
    <t>Адрес фактического местонахождения 
муниципально бюджетного и автономного учреждения 
(подразделения)</t>
  </si>
  <si>
    <t>I. Сведения о деятельности муниципального бюджетного и автономного учреждения</t>
  </si>
  <si>
    <t>1.1. Цели деятельности муниципального бюджетного и автономного учреждения (подразделения):</t>
  </si>
  <si>
    <t>1.2. Виды деятельности муниципального бюджетного и автономного учреждения (подразделения):</t>
  </si>
  <si>
    <t>II. Показатели финансового состояния муниципального бюджетного и автономного учреждения (подразделения)</t>
  </si>
  <si>
    <t>1.1. Общая балансовая стоимость недвижимого муниципального имущества, всего:</t>
  </si>
  <si>
    <t>1.1.1. Стоимость имущества, закрепленного собственником имущества за муниципальным бюджетным и автономным учреждением на праве оперативного управления</t>
  </si>
  <si>
    <t>1.1.2. Стоимость имущества, приобретенного муниципальным бюджетным и атономным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</si>
  <si>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муниципальным бюджетным и автономным учреждением (подразделением) за счет доходов, полученных от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</si>
  <si>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</si>
  <si>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всего:</t>
  </si>
  <si>
    <t>2.1. Денежные средства муниципального бюджетного и автономного учреждения, всего:</t>
  </si>
  <si>
    <t>2.3.1. Дебиторская задолженность по выданным авансам, перечисленным за счет средств бюджета МО "Вельский муниципальный район", всего:</t>
  </si>
  <si>
    <t>3.3. Кредиторская задолженность по расчетам с поставщиками и подрядчиками за счет средств, полученных из бюджета МО "Вельский муниципальный район", всего:</t>
  </si>
  <si>
    <t>III. Показатели по поступлениям и выплатам муниципального бюджетного и автономного учреждения (подразделения)</t>
  </si>
  <si>
    <t>IV. Показатели выплат по расходам на закупку товаров, работ, услуг муниципального бюджетного и автономного учреждения (подразделения)</t>
  </si>
  <si>
    <t>V. Сведения о средствах, поступающих во временное распоряжение муниципального бюджетного и автономного учреждения (подразделения)</t>
  </si>
  <si>
    <t>Руководитель муниципального бюджетного и автономного учреждения (подразделения)</t>
  </si>
  <si>
    <t>2.1.1. Денежные средства муниципального бюджетного и автономного учреждения на лицевых счетах (счетах)</t>
  </si>
  <si>
    <t>к Порядку составления и утверждения плана финансово-хозяйственной деятельности муниципальных бюджетных и автономных учреждений, подведомственных управлению образования администрации муниципального образования "Вельский муниципальный район" Архангельской области, утвержденного распоряжением управления образования муниципального образования "Вельский муниципальный район" Архангельской области от 23 января 2017 года № 43</t>
  </si>
  <si>
    <t>субсидия на финансовое обеспечение выполнения муниципального задания</t>
  </si>
  <si>
    <t>Начальник управления образования администрации МО "Вельский муниципальный район"</t>
  </si>
  <si>
    <t>Т.В.Рябова</t>
  </si>
  <si>
    <t>16</t>
  </si>
  <si>
    <t>января</t>
  </si>
  <si>
    <t>17</t>
  </si>
  <si>
    <t>МБОУ "Средняя школа №2 г.Вельска"</t>
  </si>
  <si>
    <t>2907006897</t>
  </si>
  <si>
    <t>290701001</t>
  </si>
  <si>
    <t>Управление образования администрации МО "Вельский муниципальный район" Арх-ой области</t>
  </si>
  <si>
    <t>Архангельская область, г.Вельск, ул.Дзержинского, д.3</t>
  </si>
  <si>
    <t xml:space="preserve">  формирование общей культуры обучающихся на основе усвоения обязательного   минимума содержания общеобразовательных программ;
- охрана жизни и укрепление физического и психического здоровья обучающихся (воспитанников);
- обеспечение преемственности  задач и содержания образования, реализуемых в рамках образовательных программ различных уровней.
- воспитание с учетом возрастных категорий обучающихся (воспитанников) гражданственности, уважения к правам и свободам человека, любви к окружающей природе, Родине, семье;
- осуществление необходимой коррекции недостатков в физическом и (или) психическом развитии обучающихся (воспитанников);
- взаимодействие с семьями для обеспечения полноценного развития обучающихся (воспитанников);
- оказание консультативной и методической помощи родителям (законным представителям) по вопросам воспитания, обучения и развития детей;
-  создание  психолого-педагогических  условий  для  полноценного  проживания  ребёнком  периода  детства;
- достижение учащимися соответствующего образовательного уровня,
- адаптация учащихся к жизни в обществе;
- создание основы для осознанного выбора и последующего освоения профессиональных образовательных программ выпускниками школы
</t>
  </si>
  <si>
    <t xml:space="preserve">1) дошкольного образования;
2) начального общего образования;
3) основного общего образования;
4) среднего  общего образования. </t>
  </si>
  <si>
    <t>деятельность столовых при учреждении; дополнительное образование детей; образование для взрослых и прочие виды образования; деятельность в области спорта; прочая деятельность по организации отдыха и развлечений; деятельность среднего медицинского персонала</t>
  </si>
  <si>
    <t>Н.В.Невзорова</t>
  </si>
  <si>
    <t>6-10-08</t>
  </si>
  <si>
    <t>18</t>
  </si>
  <si>
    <t>19</t>
  </si>
  <si>
    <t>497702</t>
  </si>
  <si>
    <t>11205501000</t>
  </si>
  <si>
    <t>________.2017</t>
  </si>
  <si>
    <t>31</t>
  </si>
  <si>
    <t>декабря</t>
  </si>
  <si>
    <t xml:space="preserve">Главный бухгалтер муниципального бюджетного и автономного учреждения </t>
  </si>
  <si>
    <t>Н.В.Фефилова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</si>
</sst>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justify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6" fillId="0" borderId="0" xfId="0" applyFont="1"/>
    <xf numFmtId="0" fontId="6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4"/>
    </xf>
    <xf numFmtId="0" fontId="1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7" fillId="0" borderId="6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7" xfId="0" applyNumberFormat="1" applyFont="1" applyFill="1" applyBorder="1" applyAlignment="1">
      <alignment horizontal="left"/>
    </xf>
    <xf numFmtId="0" fontId="3" fillId="0" borderId="0" xfId="0" applyFont="1"/>
    <xf numFmtId="49" fontId="3" fillId="0" borderId="7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49" fontId="4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indent="6"/>
    </xf>
    <xf numFmtId="0" fontId="1" fillId="0" borderId="0" xfId="0" applyNumberFormat="1" applyFont="1" applyFill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left" vertical="center" wrapText="1" indent="2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/>
    <xf numFmtId="0" fontId="1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27"/>
  <sheetViews>
    <sheetView tabSelected="1" view="pageBreakPreview" zoomScaleNormal="100" zoomScaleSheetLayoutView="100" workbookViewId="0">
      <selection activeCell="BM20" sqref="BM20:DX20"/>
    </sheetView>
  </sheetViews>
  <sheetFormatPr defaultColWidth="0.85546875" defaultRowHeight="15"/>
  <cols>
    <col min="1" max="16384" width="0.85546875" style="1"/>
  </cols>
  <sheetData>
    <row r="1" spans="1:167" s="2" customFormat="1" ht="12">
      <c r="CV1" s="2" t="s">
        <v>40</v>
      </c>
    </row>
    <row r="2" spans="1:167" s="2" customFormat="1" ht="81.75" customHeight="1">
      <c r="CV2" s="54" t="s">
        <v>228</v>
      </c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</row>
    <row r="3" spans="1:167" s="2" customFormat="1" ht="6" customHeight="1">
      <c r="CV3" s="8"/>
    </row>
    <row r="4" spans="1:167" s="21" customFormat="1" ht="11.25" customHeight="1">
      <c r="CV4" s="22"/>
    </row>
    <row r="5" spans="1:167" ht="15" customHeight="1">
      <c r="N5" s="2"/>
    </row>
    <row r="6" spans="1:167">
      <c r="CD6" s="58" t="s">
        <v>9</v>
      </c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</row>
    <row r="7" spans="1:167">
      <c r="CD7" s="59" t="s">
        <v>230</v>
      </c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</row>
    <row r="8" spans="1:167" s="2" customFormat="1" ht="12" customHeight="1">
      <c r="CD8" s="60" t="s">
        <v>18</v>
      </c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</row>
    <row r="9" spans="1:167"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 t="s">
        <v>231</v>
      </c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</row>
    <row r="10" spans="1:167" s="2" customFormat="1" ht="12">
      <c r="CD10" s="55" t="s">
        <v>7</v>
      </c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 t="s">
        <v>8</v>
      </c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</row>
    <row r="11" spans="1:167">
      <c r="DB11" s="57" t="s">
        <v>2</v>
      </c>
      <c r="DC11" s="57"/>
      <c r="DD11" s="80" t="s">
        <v>250</v>
      </c>
      <c r="DE11" s="80"/>
      <c r="DF11" s="80"/>
      <c r="DG11" s="80"/>
      <c r="DH11" s="56" t="s">
        <v>2</v>
      </c>
      <c r="DI11" s="56"/>
      <c r="DJ11" s="56"/>
      <c r="DK11" s="80" t="s">
        <v>251</v>
      </c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63">
        <v>20</v>
      </c>
      <c r="ED11" s="63"/>
      <c r="EE11" s="63"/>
      <c r="EF11" s="63"/>
      <c r="EG11" s="61" t="s">
        <v>234</v>
      </c>
      <c r="EH11" s="61"/>
      <c r="EI11" s="61"/>
      <c r="EJ11" s="61"/>
      <c r="EK11" s="62" t="s">
        <v>3</v>
      </c>
      <c r="EL11" s="62"/>
      <c r="EM11" s="62"/>
      <c r="EN11" s="62"/>
    </row>
    <row r="12" spans="1:167">
      <c r="CY12" s="7"/>
    </row>
    <row r="13" spans="1:167" ht="16.5">
      <c r="A13" s="81" t="s">
        <v>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</row>
    <row r="14" spans="1:167" s="9" customFormat="1" ht="16.5">
      <c r="AJ14" s="10"/>
      <c r="AM14" s="10"/>
      <c r="BV14" s="85" t="s">
        <v>27</v>
      </c>
      <c r="BW14" s="85"/>
      <c r="BX14" s="85"/>
      <c r="BY14" s="85"/>
      <c r="BZ14" s="85"/>
      <c r="CA14" s="85"/>
      <c r="CB14" s="85"/>
      <c r="CC14" s="85"/>
      <c r="CD14" s="85"/>
      <c r="CE14" s="79" t="s">
        <v>234</v>
      </c>
      <c r="CF14" s="79"/>
      <c r="CG14" s="79"/>
      <c r="CH14" s="79"/>
      <c r="CI14" s="78" t="s">
        <v>5</v>
      </c>
      <c r="CJ14" s="78"/>
      <c r="CK14" s="78"/>
      <c r="CL14" s="78"/>
      <c r="CM14" s="78"/>
      <c r="CN14" s="78"/>
      <c r="CO14" s="78"/>
    </row>
    <row r="15" spans="1:167" ht="4.5" customHeight="1"/>
    <row r="16" spans="1:167" ht="16.5" customHeight="1">
      <c r="EJ16" s="18"/>
      <c r="EK16" s="18"/>
      <c r="EL16" s="18"/>
      <c r="EM16" s="18"/>
      <c r="EN16" s="18"/>
      <c r="EO16" s="68" t="s">
        <v>10</v>
      </c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</row>
    <row r="17" spans="1:167" ht="16.5" customHeight="1">
      <c r="EJ17" s="18"/>
      <c r="EK17" s="18"/>
      <c r="EL17" s="18"/>
      <c r="EM17" s="43" t="s">
        <v>19</v>
      </c>
      <c r="EN17" s="18"/>
      <c r="EO17" s="49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1"/>
    </row>
    <row r="18" spans="1:167" ht="21" customHeight="1">
      <c r="AG18" s="82" t="s">
        <v>2</v>
      </c>
      <c r="AH18" s="82"/>
      <c r="AI18" s="84" t="s">
        <v>250</v>
      </c>
      <c r="AJ18" s="84"/>
      <c r="AK18" s="84"/>
      <c r="AL18" s="84"/>
      <c r="AM18" s="83" t="s">
        <v>2</v>
      </c>
      <c r="AN18" s="83"/>
      <c r="AO18" s="83"/>
      <c r="AP18" s="84" t="s">
        <v>251</v>
      </c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76">
        <v>20</v>
      </c>
      <c r="BI18" s="76"/>
      <c r="BJ18" s="76"/>
      <c r="BK18" s="76"/>
      <c r="BL18" s="77" t="s">
        <v>234</v>
      </c>
      <c r="BM18" s="77"/>
      <c r="BN18" s="77"/>
      <c r="BO18" s="77"/>
      <c r="BP18" s="83" t="s">
        <v>3</v>
      </c>
      <c r="BQ18" s="83"/>
      <c r="BR18" s="83"/>
      <c r="BS18" s="83"/>
      <c r="BY18" s="12"/>
      <c r="EJ18" s="18"/>
      <c r="EK18" s="18"/>
      <c r="EL18" s="18"/>
      <c r="EM18" s="19" t="s">
        <v>11</v>
      </c>
      <c r="EN18" s="18"/>
      <c r="EO18" s="70" t="s">
        <v>249</v>
      </c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2"/>
    </row>
    <row r="19" spans="1:167" ht="6" customHeight="1">
      <c r="BY19" s="12"/>
      <c r="BZ19" s="12"/>
      <c r="EJ19" s="18"/>
      <c r="EK19" s="18"/>
      <c r="EL19" s="18"/>
      <c r="EM19" s="19"/>
      <c r="EN19" s="18"/>
      <c r="EO19" s="73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5"/>
    </row>
    <row r="20" spans="1:167" ht="30.75" customHeight="1">
      <c r="A20" s="66" t="s">
        <v>208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9" t="s">
        <v>235</v>
      </c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EJ20" s="18"/>
      <c r="EK20" s="18"/>
      <c r="EL20" s="18"/>
      <c r="EM20" s="43" t="s">
        <v>12</v>
      </c>
      <c r="EN20" s="18"/>
      <c r="EO20" s="65" t="s">
        <v>247</v>
      </c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</row>
    <row r="21" spans="1:167" ht="45" customHeight="1">
      <c r="A21" s="66" t="s">
        <v>42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EJ21" s="18"/>
      <c r="EK21" s="18"/>
      <c r="EL21" s="18"/>
      <c r="EM21" s="43"/>
      <c r="EN21" s="18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</row>
    <row r="22" spans="1:167" s="13" customFormat="1" ht="16.5" customHeight="1">
      <c r="A22" s="52" t="s">
        <v>44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67" t="s">
        <v>236</v>
      </c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EJ22" s="44"/>
      <c r="EK22" s="44"/>
      <c r="EL22" s="44"/>
      <c r="EM22" s="45"/>
      <c r="EN22" s="44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</row>
    <row r="23" spans="1:167" s="13" customFormat="1" ht="16.5" customHeight="1">
      <c r="A23" s="52" t="s">
        <v>43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67" t="s">
        <v>237</v>
      </c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EJ23" s="44"/>
      <c r="EK23" s="44"/>
      <c r="EL23" s="44"/>
      <c r="EM23" s="45"/>
      <c r="EN23" s="44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</row>
    <row r="24" spans="1:167" ht="30.75" customHeight="1">
      <c r="A24" s="66" t="s">
        <v>45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9" t="s">
        <v>238</v>
      </c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EJ24" s="18"/>
      <c r="EK24" s="18"/>
      <c r="EL24" s="18"/>
      <c r="EM24" s="43" t="s">
        <v>46</v>
      </c>
      <c r="EN24" s="18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</row>
    <row r="25" spans="1:167" ht="45" customHeight="1">
      <c r="A25" s="66" t="s">
        <v>209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53" t="s">
        <v>239</v>
      </c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EJ25" s="18"/>
      <c r="EK25" s="18"/>
      <c r="EL25" s="18"/>
      <c r="EM25" s="43" t="s">
        <v>47</v>
      </c>
      <c r="EN25" s="18"/>
      <c r="EO25" s="65" t="s">
        <v>248</v>
      </c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</row>
    <row r="26" spans="1:167" s="13" customFormat="1" ht="16.5" customHeight="1">
      <c r="A26" s="52" t="s">
        <v>14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EJ26" s="44"/>
      <c r="EK26" s="44"/>
      <c r="EL26" s="44"/>
      <c r="EM26" s="43" t="s">
        <v>13</v>
      </c>
      <c r="EN26" s="44"/>
      <c r="EO26" s="49" t="s">
        <v>37</v>
      </c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1"/>
    </row>
    <row r="27" spans="1:167" s="13" customFormat="1" ht="3" customHeight="1">
      <c r="A27" s="14"/>
      <c r="BX27" s="14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</row>
  </sheetData>
  <mergeCells count="49">
    <mergeCell ref="AG18:AH18"/>
    <mergeCell ref="AM18:AO18"/>
    <mergeCell ref="AI18:AL18"/>
    <mergeCell ref="AP18:BG18"/>
    <mergeCell ref="BV14:CD14"/>
    <mergeCell ref="BP18:BS18"/>
    <mergeCell ref="CI14:CO14"/>
    <mergeCell ref="CE14:CH14"/>
    <mergeCell ref="DD11:DG11"/>
    <mergeCell ref="DK11:EB11"/>
    <mergeCell ref="A13:FK13"/>
    <mergeCell ref="EO16:FK16"/>
    <mergeCell ref="EO17:FK17"/>
    <mergeCell ref="BM24:DX24"/>
    <mergeCell ref="A21:BL21"/>
    <mergeCell ref="EO21:FK21"/>
    <mergeCell ref="EO22:FK22"/>
    <mergeCell ref="A22:BL22"/>
    <mergeCell ref="BM22:DX22"/>
    <mergeCell ref="BM21:DX21"/>
    <mergeCell ref="EO20:FK20"/>
    <mergeCell ref="EO18:FK19"/>
    <mergeCell ref="BH18:BK18"/>
    <mergeCell ref="BL18:BO18"/>
    <mergeCell ref="A20:BL20"/>
    <mergeCell ref="BM20:DX20"/>
    <mergeCell ref="A23:BL23"/>
    <mergeCell ref="EO23:FK23"/>
    <mergeCell ref="A24:BL24"/>
    <mergeCell ref="EO24:FK24"/>
    <mergeCell ref="BM23:DX23"/>
    <mergeCell ref="A25:BL25"/>
    <mergeCell ref="EO25:FK25"/>
    <mergeCell ref="EO26:FK26"/>
    <mergeCell ref="A26:BL26"/>
    <mergeCell ref="BM25:DX25"/>
    <mergeCell ref="CV2:FK2"/>
    <mergeCell ref="DK10:FK10"/>
    <mergeCell ref="DH11:DJ11"/>
    <mergeCell ref="DB11:DC11"/>
    <mergeCell ref="CD6:FK6"/>
    <mergeCell ref="CD7:FK7"/>
    <mergeCell ref="CD8:FK8"/>
    <mergeCell ref="EG11:EJ11"/>
    <mergeCell ref="EK11:EN11"/>
    <mergeCell ref="EC11:EF11"/>
    <mergeCell ref="CD9:DJ9"/>
    <mergeCell ref="CD10:DJ10"/>
    <mergeCell ref="DK9:FK9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K9"/>
  <sheetViews>
    <sheetView view="pageBreakPreview" zoomScaleNormal="100" workbookViewId="0">
      <selection activeCell="BE19" sqref="BE19"/>
    </sheetView>
  </sheetViews>
  <sheetFormatPr defaultColWidth="0.85546875" defaultRowHeight="15"/>
  <cols>
    <col min="1" max="16384" width="0.85546875" style="1"/>
  </cols>
  <sheetData>
    <row r="1" spans="1:167" s="3" customFormat="1" ht="15" customHeight="1">
      <c r="B1" s="87" t="s">
        <v>210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</row>
    <row r="2" spans="1:167" s="3" customFormat="1" ht="14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</row>
    <row r="3" spans="1:167" ht="15" customHeight="1">
      <c r="A3" s="15" t="s">
        <v>211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</row>
    <row r="4" spans="1:167" ht="117.75" customHeight="1">
      <c r="A4" s="86" t="s">
        <v>240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</row>
    <row r="5" spans="1:167" ht="15" customHeight="1">
      <c r="A5" s="15" t="s">
        <v>212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</row>
    <row r="6" spans="1:167" ht="64.5" customHeight="1">
      <c r="A6" s="86" t="s">
        <v>241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</row>
    <row r="7" spans="1:167">
      <c r="A7" s="15" t="s">
        <v>205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1:167" ht="40.5" customHeight="1">
      <c r="A8" s="88" t="s">
        <v>242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</row>
    <row r="9" spans="1:167" ht="3" customHeight="1"/>
  </sheetData>
  <mergeCells count="4">
    <mergeCell ref="A4:FK4"/>
    <mergeCell ref="A6:FK6"/>
    <mergeCell ref="B1:FJ1"/>
    <mergeCell ref="A8:FK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K84"/>
  <sheetViews>
    <sheetView view="pageBreakPreview" zoomScaleNormal="100" workbookViewId="0">
      <selection activeCell="B27" sqref="B27:EG27"/>
    </sheetView>
  </sheetViews>
  <sheetFormatPr defaultColWidth="0.85546875" defaultRowHeight="15"/>
  <cols>
    <col min="1" max="16384" width="0.85546875" style="1"/>
  </cols>
  <sheetData>
    <row r="1" spans="1:167">
      <c r="B1" s="108" t="s">
        <v>213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</row>
    <row r="2" spans="1:167">
      <c r="BK2" s="57" t="s">
        <v>48</v>
      </c>
      <c r="BL2" s="57"/>
      <c r="BM2" s="57"/>
      <c r="BN2" s="57"/>
      <c r="BO2" s="57"/>
      <c r="BP2" s="57"/>
      <c r="BQ2" s="80" t="s">
        <v>250</v>
      </c>
      <c r="BR2" s="80"/>
      <c r="BS2" s="80"/>
      <c r="BT2" s="80"/>
      <c r="BU2" s="62" t="s">
        <v>2</v>
      </c>
      <c r="BV2" s="62"/>
      <c r="BW2" s="62"/>
      <c r="BX2" s="80" t="s">
        <v>251</v>
      </c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63">
        <v>20</v>
      </c>
      <c r="CQ2" s="63"/>
      <c r="CR2" s="63"/>
      <c r="CS2" s="63"/>
      <c r="CT2" s="61" t="s">
        <v>232</v>
      </c>
      <c r="CU2" s="61"/>
      <c r="CV2" s="61"/>
      <c r="CW2" s="61"/>
      <c r="CX2" s="62" t="s">
        <v>3</v>
      </c>
      <c r="CY2" s="62"/>
      <c r="CZ2" s="62"/>
      <c r="DA2" s="62"/>
    </row>
    <row r="4" spans="1:167" ht="16.5" customHeight="1">
      <c r="A4" s="102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4"/>
      <c r="EH4" s="102" t="s">
        <v>49</v>
      </c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4"/>
    </row>
    <row r="5" spans="1:167" s="3" customFormat="1" ht="15.75" customHeight="1">
      <c r="A5" s="24"/>
      <c r="B5" s="100" t="s">
        <v>39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1"/>
      <c r="EH5" s="112">
        <v>62247127.420000002</v>
      </c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4"/>
    </row>
    <row r="6" spans="1:167" ht="15.75" customHeight="1">
      <c r="A6" s="25"/>
      <c r="B6" s="95" t="s">
        <v>1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6"/>
      <c r="EH6" s="105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7"/>
    </row>
    <row r="7" spans="1:167" ht="15.75" customHeight="1">
      <c r="A7" s="26"/>
      <c r="B7" s="89" t="s">
        <v>214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90"/>
      <c r="EH7" s="105">
        <v>48159261.189999998</v>
      </c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7"/>
    </row>
    <row r="8" spans="1:167" ht="15.75" customHeight="1">
      <c r="A8" s="25"/>
      <c r="B8" s="93" t="s">
        <v>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4"/>
      <c r="EH8" s="105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7"/>
    </row>
    <row r="9" spans="1:167" ht="30.75" customHeight="1">
      <c r="A9" s="26"/>
      <c r="B9" s="89" t="s">
        <v>215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90"/>
      <c r="EH9" s="97">
        <v>48159261.189999998</v>
      </c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9"/>
    </row>
    <row r="10" spans="1:167" ht="30.75" customHeight="1">
      <c r="A10" s="26"/>
      <c r="B10" s="89" t="s">
        <v>216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90"/>
      <c r="EH10" s="97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9"/>
    </row>
    <row r="11" spans="1:167" ht="30.75" customHeight="1">
      <c r="A11" s="26"/>
      <c r="B11" s="89" t="s">
        <v>217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90"/>
      <c r="EH11" s="97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9"/>
    </row>
    <row r="12" spans="1:167" ht="15.75" customHeight="1">
      <c r="A12" s="26"/>
      <c r="B12" s="89" t="s">
        <v>218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90"/>
      <c r="EH12" s="97">
        <v>2185523.4900000002</v>
      </c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9"/>
    </row>
    <row r="13" spans="1:167" ht="15.75" customHeight="1">
      <c r="A13" s="26"/>
      <c r="B13" s="89" t="s">
        <v>219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90"/>
      <c r="EH13" s="97">
        <f>9012133.29+5075732.94</f>
        <v>14087866.23</v>
      </c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9"/>
    </row>
    <row r="14" spans="1:167" ht="15.75" customHeight="1">
      <c r="A14" s="27"/>
      <c r="B14" s="93" t="s">
        <v>6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4"/>
      <c r="EH14" s="97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9"/>
    </row>
    <row r="15" spans="1:167" ht="15.75" customHeight="1">
      <c r="A15" s="26"/>
      <c r="B15" s="89" t="s">
        <v>16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90"/>
      <c r="EH15" s="97">
        <v>9012133.2899999991</v>
      </c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9"/>
    </row>
    <row r="16" spans="1:167" ht="15.75" customHeight="1">
      <c r="A16" s="26"/>
      <c r="B16" s="89" t="s">
        <v>17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90"/>
      <c r="EH16" s="97">
        <v>1454610.97</v>
      </c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9"/>
    </row>
    <row r="17" spans="1:167" s="3" customFormat="1" ht="15.75" customHeight="1">
      <c r="A17" s="24"/>
      <c r="B17" s="100" t="s">
        <v>50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1"/>
      <c r="EH17" s="109">
        <v>-18787075.32</v>
      </c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1"/>
    </row>
    <row r="18" spans="1:167" ht="15.75" customHeight="1">
      <c r="A18" s="25"/>
      <c r="B18" s="95" t="s">
        <v>1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6"/>
      <c r="EH18" s="97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9"/>
    </row>
    <row r="19" spans="1:167" ht="15.75" customHeight="1">
      <c r="A19" s="26"/>
      <c r="B19" s="89" t="s">
        <v>220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90"/>
      <c r="EH19" s="105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7"/>
    </row>
    <row r="20" spans="1:167" ht="15.75" customHeight="1">
      <c r="A20" s="25"/>
      <c r="B20" s="93" t="s">
        <v>6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4"/>
      <c r="EH20" s="105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7"/>
    </row>
    <row r="21" spans="1:167" ht="15.75" customHeight="1">
      <c r="A21" s="26"/>
      <c r="B21" s="91" t="s">
        <v>227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2"/>
      <c r="EH21" s="105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7"/>
    </row>
    <row r="22" spans="1:167" ht="15.75" customHeight="1">
      <c r="A22" s="26"/>
      <c r="B22" s="89" t="s">
        <v>51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90"/>
      <c r="EH22" s="105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7"/>
    </row>
    <row r="23" spans="1:167" ht="15.75" customHeight="1">
      <c r="A23" s="26"/>
      <c r="B23" s="89" t="s">
        <v>52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90"/>
      <c r="EH23" s="97">
        <f>29292.26+17297.61</f>
        <v>46589.869999999995</v>
      </c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9"/>
    </row>
    <row r="24" spans="1:167" ht="30.75" customHeight="1">
      <c r="A24" s="26"/>
      <c r="B24" s="89" t="s">
        <v>221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90"/>
      <c r="EH24" s="97">
        <v>29292.26</v>
      </c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9"/>
    </row>
    <row r="25" spans="1:167" ht="15.75" customHeight="1">
      <c r="A25" s="28"/>
      <c r="B25" s="93" t="s">
        <v>6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4"/>
      <c r="EH25" s="105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7"/>
    </row>
    <row r="26" spans="1:167" ht="15.75" customHeight="1">
      <c r="A26" s="26"/>
      <c r="B26" s="89" t="s">
        <v>53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90"/>
      <c r="EH26" s="97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9"/>
    </row>
    <row r="27" spans="1:167" ht="15.75" customHeight="1">
      <c r="A27" s="26"/>
      <c r="B27" s="89" t="s">
        <v>54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90"/>
      <c r="EH27" s="97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9"/>
    </row>
    <row r="28" spans="1:167" ht="15.75" customHeight="1">
      <c r="A28" s="26"/>
      <c r="B28" s="89" t="s">
        <v>55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90"/>
      <c r="EH28" s="97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9"/>
    </row>
    <row r="29" spans="1:167" ht="15.75" customHeight="1">
      <c r="A29" s="26"/>
      <c r="B29" s="89" t="s">
        <v>56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90"/>
      <c r="EH29" s="97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9"/>
    </row>
    <row r="30" spans="1:167" ht="15.75" customHeight="1">
      <c r="A30" s="26"/>
      <c r="B30" s="89" t="s">
        <v>57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90"/>
      <c r="EH30" s="97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9"/>
    </row>
    <row r="31" spans="1:167" ht="15.75" customHeight="1">
      <c r="A31" s="26"/>
      <c r="B31" s="89" t="s">
        <v>58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90"/>
      <c r="EH31" s="97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9"/>
    </row>
    <row r="32" spans="1:167" ht="15.75" customHeight="1">
      <c r="A32" s="26"/>
      <c r="B32" s="89" t="s">
        <v>59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90"/>
      <c r="EH32" s="97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</row>
    <row r="33" spans="1:167" ht="15.75" customHeight="1">
      <c r="A33" s="26"/>
      <c r="B33" s="89" t="s">
        <v>60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90"/>
      <c r="EH33" s="97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9"/>
    </row>
    <row r="34" spans="1:167" ht="15.75" customHeight="1">
      <c r="A34" s="26"/>
      <c r="B34" s="89" t="s">
        <v>61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90"/>
      <c r="EH34" s="97">
        <v>29292.26</v>
      </c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9"/>
    </row>
    <row r="35" spans="1:167" ht="15.75" customHeight="1">
      <c r="A35" s="26"/>
      <c r="B35" s="89" t="s">
        <v>62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90"/>
      <c r="EH35" s="97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9"/>
    </row>
    <row r="36" spans="1:167" ht="30.75" customHeight="1">
      <c r="A36" s="26"/>
      <c r="B36" s="89" t="s">
        <v>63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90"/>
      <c r="EH36" s="97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9"/>
    </row>
    <row r="37" spans="1:167" ht="15.75" customHeight="1">
      <c r="A37" s="28"/>
      <c r="B37" s="93" t="s">
        <v>6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4"/>
      <c r="EH37" s="97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9"/>
    </row>
    <row r="38" spans="1:167" ht="15.75" customHeight="1">
      <c r="A38" s="26"/>
      <c r="B38" s="89" t="s">
        <v>64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90"/>
      <c r="EH38" s="97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9"/>
    </row>
    <row r="39" spans="1:167" ht="15.75" customHeight="1">
      <c r="A39" s="26"/>
      <c r="B39" s="89" t="s">
        <v>65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90"/>
      <c r="EH39" s="97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9"/>
    </row>
    <row r="40" spans="1:167" ht="15.75" customHeight="1">
      <c r="A40" s="26"/>
      <c r="B40" s="89" t="s">
        <v>66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90"/>
      <c r="EH40" s="97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9"/>
    </row>
    <row r="41" spans="1:167" ht="15.75" customHeight="1">
      <c r="A41" s="26"/>
      <c r="B41" s="89" t="s">
        <v>67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90"/>
      <c r="EH41" s="97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9"/>
    </row>
    <row r="42" spans="1:167" ht="15.75" customHeight="1">
      <c r="A42" s="26"/>
      <c r="B42" s="89" t="s">
        <v>68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90"/>
      <c r="EH42" s="97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9"/>
    </row>
    <row r="43" spans="1:167" ht="15.75" customHeight="1">
      <c r="A43" s="26"/>
      <c r="B43" s="89" t="s">
        <v>69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90"/>
      <c r="EH43" s="97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9"/>
    </row>
    <row r="44" spans="1:167" ht="15.75" customHeight="1">
      <c r="A44" s="26"/>
      <c r="B44" s="89" t="s">
        <v>70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90"/>
      <c r="EH44" s="97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9"/>
    </row>
    <row r="45" spans="1:167" ht="15.75" customHeight="1">
      <c r="A45" s="26"/>
      <c r="B45" s="89" t="s">
        <v>71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90"/>
      <c r="EH45" s="97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9"/>
    </row>
    <row r="46" spans="1:167" ht="15.75" customHeight="1">
      <c r="A46" s="26"/>
      <c r="B46" s="89" t="s">
        <v>72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90"/>
      <c r="EH46" s="97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9"/>
    </row>
    <row r="47" spans="1:167" ht="15.75" customHeight="1">
      <c r="A47" s="26"/>
      <c r="B47" s="89" t="s">
        <v>73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90"/>
      <c r="EH47" s="97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9"/>
    </row>
    <row r="48" spans="1:167" ht="15.75" customHeight="1">
      <c r="A48" s="26"/>
      <c r="B48" s="89" t="s">
        <v>74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90"/>
      <c r="EH48" s="97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9"/>
    </row>
    <row r="49" spans="1:167" ht="15.75" customHeight="1">
      <c r="A49" s="26"/>
      <c r="B49" s="89" t="s">
        <v>75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90"/>
      <c r="EH49" s="97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9"/>
    </row>
    <row r="50" spans="1:167" ht="15.75" customHeight="1">
      <c r="A50" s="26"/>
      <c r="B50" s="89" t="s">
        <v>204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90"/>
      <c r="EH50" s="97">
        <v>2141595.79</v>
      </c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9"/>
    </row>
    <row r="51" spans="1:167" s="3" customFormat="1" ht="15.75" customHeight="1">
      <c r="A51" s="24"/>
      <c r="B51" s="100" t="s">
        <v>76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1"/>
      <c r="EH51" s="109">
        <v>5701189.46</v>
      </c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1"/>
    </row>
    <row r="52" spans="1:167" ht="15.75" customHeight="1">
      <c r="A52" s="29"/>
      <c r="B52" s="95" t="s">
        <v>1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6"/>
      <c r="EH52" s="97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9"/>
    </row>
    <row r="53" spans="1:167" ht="15.75" customHeight="1">
      <c r="A53" s="26"/>
      <c r="B53" s="89" t="s">
        <v>77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90"/>
      <c r="EH53" s="97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9"/>
    </row>
    <row r="54" spans="1:167" ht="15.75" customHeight="1">
      <c r="A54" s="26"/>
      <c r="B54" s="89" t="s">
        <v>78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90"/>
      <c r="EH54" s="97">
        <v>3358937.48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</row>
    <row r="55" spans="1:167" ht="30.75" customHeight="1">
      <c r="A55" s="26"/>
      <c r="B55" s="89" t="s">
        <v>222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90"/>
      <c r="EH55" s="97">
        <v>5244494.26</v>
      </c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9"/>
    </row>
    <row r="56" spans="1:167" ht="15.75" customHeight="1">
      <c r="A56" s="28"/>
      <c r="B56" s="93" t="s">
        <v>6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4"/>
      <c r="EH56" s="105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</row>
    <row r="57" spans="1:167" ht="15.75" customHeight="1">
      <c r="A57" s="26"/>
      <c r="B57" s="89" t="s">
        <v>28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90"/>
      <c r="EH57" s="97">
        <v>4811.96</v>
      </c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9"/>
    </row>
    <row r="58" spans="1:167" ht="15.75" customHeight="1">
      <c r="A58" s="26"/>
      <c r="B58" s="89" t="s">
        <v>20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90"/>
      <c r="EH58" s="97">
        <v>8187.31</v>
      </c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9"/>
    </row>
    <row r="59" spans="1:167" ht="15.75" customHeight="1">
      <c r="A59" s="26"/>
      <c r="B59" s="89" t="s">
        <v>21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90"/>
      <c r="EH59" s="97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9"/>
    </row>
    <row r="60" spans="1:167" ht="15.75" customHeight="1">
      <c r="A60" s="26"/>
      <c r="B60" s="89" t="s">
        <v>22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90"/>
      <c r="EH60" s="97">
        <v>2121083.06</v>
      </c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9"/>
    </row>
    <row r="61" spans="1:167" ht="15.75" customHeight="1">
      <c r="A61" s="26"/>
      <c r="B61" s="89" t="s">
        <v>23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90"/>
      <c r="EH61" s="97">
        <v>62666.93</v>
      </c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9"/>
    </row>
    <row r="62" spans="1:167" ht="15.75" customHeight="1">
      <c r="A62" s="26"/>
      <c r="B62" s="89" t="s">
        <v>24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90"/>
      <c r="EH62" s="97">
        <v>378068.97</v>
      </c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9"/>
    </row>
    <row r="63" spans="1:167" ht="15.75" customHeight="1">
      <c r="A63" s="26"/>
      <c r="B63" s="89" t="s">
        <v>25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90"/>
      <c r="EH63" s="97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9"/>
    </row>
    <row r="64" spans="1:167" ht="15.75" customHeight="1">
      <c r="A64" s="26"/>
      <c r="B64" s="89" t="s">
        <v>29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90"/>
      <c r="EH64" s="97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9"/>
    </row>
    <row r="65" spans="1:167" ht="15.75" customHeight="1">
      <c r="A65" s="26"/>
      <c r="B65" s="89" t="s">
        <v>34</v>
      </c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90"/>
      <c r="EH65" s="97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9"/>
    </row>
    <row r="66" spans="1:167" ht="15.75" customHeight="1">
      <c r="A66" s="26"/>
      <c r="B66" s="89" t="s">
        <v>30</v>
      </c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90"/>
      <c r="EH66" s="97">
        <v>1225985.6499999999</v>
      </c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9"/>
    </row>
    <row r="67" spans="1:167" ht="15.75" customHeight="1">
      <c r="A67" s="26"/>
      <c r="B67" s="89" t="s">
        <v>31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90"/>
      <c r="EH67" s="97">
        <v>15418.06</v>
      </c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9"/>
    </row>
    <row r="68" spans="1:167" ht="15.75" customHeight="1">
      <c r="A68" s="26"/>
      <c r="B68" s="89" t="s">
        <v>32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90"/>
      <c r="EH68" s="97">
        <v>1033181.1</v>
      </c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9"/>
    </row>
    <row r="69" spans="1:167" ht="15.75" customHeight="1">
      <c r="A69" s="26"/>
      <c r="B69" s="89" t="s">
        <v>33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90"/>
      <c r="EH69" s="97">
        <v>425091.22</v>
      </c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9"/>
    </row>
    <row r="70" spans="1:167" ht="30.75" customHeight="1">
      <c r="A70" s="26"/>
      <c r="B70" s="89" t="s">
        <v>79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90"/>
      <c r="EH70" s="97">
        <v>456695.2</v>
      </c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9"/>
    </row>
    <row r="71" spans="1:167" ht="15.75" customHeight="1">
      <c r="A71" s="30"/>
      <c r="B71" s="93" t="s">
        <v>6</v>
      </c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4"/>
      <c r="EH71" s="97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9"/>
    </row>
    <row r="72" spans="1:167" ht="15.75" customHeight="1">
      <c r="A72" s="26"/>
      <c r="B72" s="89" t="s">
        <v>80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90"/>
      <c r="EH72" s="97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9"/>
    </row>
    <row r="73" spans="1:167" ht="15.75" customHeight="1">
      <c r="A73" s="26"/>
      <c r="B73" s="89" t="s">
        <v>81</v>
      </c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90"/>
      <c r="EH73" s="97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9"/>
    </row>
    <row r="74" spans="1:167" ht="15.75" customHeight="1">
      <c r="A74" s="26"/>
      <c r="B74" s="89" t="s">
        <v>82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90"/>
      <c r="EH74" s="97">
        <v>3000</v>
      </c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9"/>
    </row>
    <row r="75" spans="1:167" ht="15.75" customHeight="1">
      <c r="A75" s="26"/>
      <c r="B75" s="89" t="s">
        <v>83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90"/>
      <c r="EH75" s="97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9"/>
    </row>
    <row r="76" spans="1:167" ht="15.75" customHeight="1">
      <c r="A76" s="26"/>
      <c r="B76" s="89" t="s">
        <v>84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90"/>
      <c r="EH76" s="97">
        <v>8415</v>
      </c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9"/>
    </row>
    <row r="77" spans="1:167" ht="15.75" customHeight="1">
      <c r="A77" s="26"/>
      <c r="B77" s="89" t="s">
        <v>85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90"/>
      <c r="EH77" s="97">
        <v>490</v>
      </c>
      <c r="EI77" s="98"/>
      <c r="EJ77" s="98"/>
      <c r="EK77" s="98"/>
      <c r="EL77" s="98"/>
      <c r="EM77" s="98"/>
      <c r="EN77" s="98"/>
      <c r="EO77" s="98"/>
      <c r="EP77" s="98"/>
      <c r="EQ77" s="98"/>
      <c r="ER77" s="98"/>
      <c r="ES77" s="98"/>
      <c r="ET77" s="98"/>
      <c r="EU77" s="98"/>
      <c r="EV77" s="98"/>
      <c r="EW77" s="98"/>
      <c r="EX77" s="98"/>
      <c r="EY77" s="98"/>
      <c r="EZ77" s="98"/>
      <c r="FA77" s="98"/>
      <c r="FB77" s="98"/>
      <c r="FC77" s="98"/>
      <c r="FD77" s="98"/>
      <c r="FE77" s="98"/>
      <c r="FF77" s="98"/>
      <c r="FG77" s="98"/>
      <c r="FH77" s="98"/>
      <c r="FI77" s="98"/>
      <c r="FJ77" s="98"/>
      <c r="FK77" s="99"/>
    </row>
    <row r="78" spans="1:167" ht="15.75" customHeight="1">
      <c r="A78" s="26"/>
      <c r="B78" s="89" t="s">
        <v>86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90"/>
      <c r="EH78" s="97"/>
      <c r="EI78" s="98"/>
      <c r="EJ78" s="98"/>
      <c r="EK78" s="98"/>
      <c r="EL78" s="98"/>
      <c r="EM78" s="98"/>
      <c r="EN78" s="98"/>
      <c r="EO78" s="98"/>
      <c r="EP78" s="98"/>
      <c r="EQ78" s="98"/>
      <c r="ER78" s="98"/>
      <c r="ES78" s="98"/>
      <c r="ET78" s="98"/>
      <c r="EU78" s="98"/>
      <c r="EV78" s="98"/>
      <c r="EW78" s="98"/>
      <c r="EX78" s="98"/>
      <c r="EY78" s="98"/>
      <c r="EZ78" s="98"/>
      <c r="FA78" s="98"/>
      <c r="FB78" s="98"/>
      <c r="FC78" s="98"/>
      <c r="FD78" s="98"/>
      <c r="FE78" s="98"/>
      <c r="FF78" s="98"/>
      <c r="FG78" s="98"/>
      <c r="FH78" s="98"/>
      <c r="FI78" s="98"/>
      <c r="FJ78" s="98"/>
      <c r="FK78" s="99"/>
    </row>
    <row r="79" spans="1:167" ht="15.75" customHeight="1">
      <c r="A79" s="26"/>
      <c r="B79" s="89" t="s">
        <v>87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90"/>
      <c r="EH79" s="97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9"/>
    </row>
    <row r="80" spans="1:167" ht="15.75" customHeight="1">
      <c r="A80" s="26"/>
      <c r="B80" s="89" t="s">
        <v>88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90"/>
      <c r="EH80" s="97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98"/>
      <c r="FG80" s="98"/>
      <c r="FH80" s="98"/>
      <c r="FI80" s="98"/>
      <c r="FJ80" s="98"/>
      <c r="FK80" s="99"/>
    </row>
    <row r="81" spans="1:167" ht="15.75" customHeight="1">
      <c r="A81" s="26"/>
      <c r="B81" s="89" t="s">
        <v>89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90"/>
      <c r="EH81" s="97">
        <v>424790.2</v>
      </c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9"/>
    </row>
    <row r="82" spans="1:167" ht="15.75" customHeight="1">
      <c r="A82" s="26"/>
      <c r="B82" s="89" t="s">
        <v>90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  <c r="EG82" s="90"/>
      <c r="EH82" s="97"/>
      <c r="EI82" s="98"/>
      <c r="EJ82" s="98"/>
      <c r="EK82" s="98"/>
      <c r="EL82" s="98"/>
      <c r="EM82" s="98"/>
      <c r="EN82" s="98"/>
      <c r="EO82" s="98"/>
      <c r="EP82" s="98"/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  <c r="FE82" s="98"/>
      <c r="FF82" s="98"/>
      <c r="FG82" s="98"/>
      <c r="FH82" s="98"/>
      <c r="FI82" s="98"/>
      <c r="FJ82" s="98"/>
      <c r="FK82" s="99"/>
    </row>
    <row r="83" spans="1:167" ht="15.75" customHeight="1">
      <c r="A83" s="26"/>
      <c r="B83" s="89" t="s">
        <v>91</v>
      </c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90"/>
      <c r="EH83" s="97"/>
      <c r="EI83" s="98"/>
      <c r="EJ83" s="98"/>
      <c r="EK83" s="98"/>
      <c r="EL83" s="98"/>
      <c r="EM83" s="98"/>
      <c r="EN83" s="98"/>
      <c r="EO83" s="98"/>
      <c r="EP83" s="98"/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/>
      <c r="FB83" s="98"/>
      <c r="FC83" s="98"/>
      <c r="FD83" s="98"/>
      <c r="FE83" s="98"/>
      <c r="FF83" s="98"/>
      <c r="FG83" s="98"/>
      <c r="FH83" s="98"/>
      <c r="FI83" s="98"/>
      <c r="FJ83" s="98"/>
      <c r="FK83" s="99"/>
    </row>
    <row r="84" spans="1:167" ht="15.75" customHeight="1">
      <c r="A84" s="26"/>
      <c r="B84" s="89" t="s">
        <v>92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90"/>
      <c r="EH84" s="97">
        <v>20000</v>
      </c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9"/>
    </row>
  </sheetData>
  <mergeCells count="170">
    <mergeCell ref="EH36:FK36"/>
    <mergeCell ref="EH37:FK37"/>
    <mergeCell ref="B36:EG36"/>
    <mergeCell ref="EH74:FK74"/>
    <mergeCell ref="B75:EG75"/>
    <mergeCell ref="EH75:FK75"/>
    <mergeCell ref="EH35:FK35"/>
    <mergeCell ref="B73:EG73"/>
    <mergeCell ref="EH73:FK73"/>
    <mergeCell ref="B74:EG74"/>
    <mergeCell ref="B68:EG68"/>
    <mergeCell ref="EH68:FK68"/>
    <mergeCell ref="B70:EG70"/>
    <mergeCell ref="EH67:FK67"/>
    <mergeCell ref="EH60:FK60"/>
    <mergeCell ref="B61:EG61"/>
    <mergeCell ref="EH61:FK61"/>
    <mergeCell ref="B62:EG62"/>
    <mergeCell ref="EH62:FK62"/>
    <mergeCell ref="B72:EG72"/>
    <mergeCell ref="EH72:FK72"/>
    <mergeCell ref="EH70:FK70"/>
    <mergeCell ref="EH71:FK71"/>
    <mergeCell ref="EH55:FK55"/>
    <mergeCell ref="EH83:FK83"/>
    <mergeCell ref="B77:EG77"/>
    <mergeCell ref="EH77:FK77"/>
    <mergeCell ref="B78:EG78"/>
    <mergeCell ref="EH78:FK78"/>
    <mergeCell ref="B79:EG79"/>
    <mergeCell ref="EH79:FK79"/>
    <mergeCell ref="B81:EG81"/>
    <mergeCell ref="EH81:FK81"/>
    <mergeCell ref="B82:EG82"/>
    <mergeCell ref="EH82:FK82"/>
    <mergeCell ref="B80:EG80"/>
    <mergeCell ref="EH80:FK80"/>
    <mergeCell ref="EH53:FK53"/>
    <mergeCell ref="EH76:FK76"/>
    <mergeCell ref="EH49:FK49"/>
    <mergeCell ref="B71:EG71"/>
    <mergeCell ref="EH66:FK66"/>
    <mergeCell ref="B69:EG69"/>
    <mergeCell ref="EH69:FK69"/>
    <mergeCell ref="EH63:FK63"/>
    <mergeCell ref="B66:EG66"/>
    <mergeCell ref="EH65:FK65"/>
    <mergeCell ref="B58:EG58"/>
    <mergeCell ref="EH58:FK58"/>
    <mergeCell ref="B64:EG64"/>
    <mergeCell ref="EH64:FK64"/>
    <mergeCell ref="B65:EG65"/>
    <mergeCell ref="EH59:FK59"/>
    <mergeCell ref="B60:EG60"/>
    <mergeCell ref="B57:EG57"/>
    <mergeCell ref="EH57:FK57"/>
    <mergeCell ref="B54:EG54"/>
    <mergeCell ref="EH51:FK51"/>
    <mergeCell ref="EH54:FK54"/>
    <mergeCell ref="B19:EG19"/>
    <mergeCell ref="EH56:FK56"/>
    <mergeCell ref="EH32:FK32"/>
    <mergeCell ref="EH29:FK29"/>
    <mergeCell ref="B31:EG31"/>
    <mergeCell ref="EH28:FK28"/>
    <mergeCell ref="EH47:FK47"/>
    <mergeCell ref="EH30:FK30"/>
    <mergeCell ref="EH40:FK40"/>
    <mergeCell ref="B41:EG41"/>
    <mergeCell ref="EH41:FK41"/>
    <mergeCell ref="B42:EG42"/>
    <mergeCell ref="EH42:FK42"/>
    <mergeCell ref="EH33:FK33"/>
    <mergeCell ref="B34:EG34"/>
    <mergeCell ref="EH34:FK34"/>
    <mergeCell ref="EH44:FK44"/>
    <mergeCell ref="B45:EG45"/>
    <mergeCell ref="EH45:FK45"/>
    <mergeCell ref="B46:EG46"/>
    <mergeCell ref="EH46:FK46"/>
    <mergeCell ref="B47:EG47"/>
    <mergeCell ref="B18:EG18"/>
    <mergeCell ref="B24:EG24"/>
    <mergeCell ref="EH18:FK18"/>
    <mergeCell ref="EH24:FK24"/>
    <mergeCell ref="EH14:FK14"/>
    <mergeCell ref="EH52:FK52"/>
    <mergeCell ref="EH21:FK21"/>
    <mergeCell ref="B22:EG22"/>
    <mergeCell ref="EH22:FK22"/>
    <mergeCell ref="EH31:FK31"/>
    <mergeCell ref="EH25:FK25"/>
    <mergeCell ref="B23:EG23"/>
    <mergeCell ref="EH23:FK23"/>
    <mergeCell ref="EH26:FK26"/>
    <mergeCell ref="B29:EG29"/>
    <mergeCell ref="B27:EG27"/>
    <mergeCell ref="EH27:FK27"/>
    <mergeCell ref="B28:EG28"/>
    <mergeCell ref="B49:EG49"/>
    <mergeCell ref="B51:EG51"/>
    <mergeCell ref="EH48:FK48"/>
    <mergeCell ref="EH43:FK43"/>
    <mergeCell ref="EH38:FK38"/>
    <mergeCell ref="EH39:FK39"/>
    <mergeCell ref="EH13:FK13"/>
    <mergeCell ref="EH20:FK20"/>
    <mergeCell ref="B17:EG17"/>
    <mergeCell ref="EH19:FK19"/>
    <mergeCell ref="EH50:FK50"/>
    <mergeCell ref="EH84:FK84"/>
    <mergeCell ref="B1:FJ1"/>
    <mergeCell ref="B6:EG6"/>
    <mergeCell ref="B7:EG7"/>
    <mergeCell ref="B9:EG9"/>
    <mergeCell ref="EH4:FK4"/>
    <mergeCell ref="EH10:FK10"/>
    <mergeCell ref="EH16:FK16"/>
    <mergeCell ref="B44:EG44"/>
    <mergeCell ref="B20:EG20"/>
    <mergeCell ref="EH15:FK15"/>
    <mergeCell ref="B14:EG14"/>
    <mergeCell ref="B16:EG16"/>
    <mergeCell ref="B15:EG15"/>
    <mergeCell ref="B43:EG43"/>
    <mergeCell ref="B35:EG35"/>
    <mergeCell ref="B39:EG39"/>
    <mergeCell ref="B13:EG13"/>
    <mergeCell ref="EH17:FK17"/>
    <mergeCell ref="EH9:FK9"/>
    <mergeCell ref="B11:EG11"/>
    <mergeCell ref="BU2:BW2"/>
    <mergeCell ref="BX2:CO2"/>
    <mergeCell ref="BK2:BP2"/>
    <mergeCell ref="B8:EG8"/>
    <mergeCell ref="B10:EG10"/>
    <mergeCell ref="EH11:FK11"/>
    <mergeCell ref="B12:EG12"/>
    <mergeCell ref="EH12:FK12"/>
    <mergeCell ref="CP2:CS2"/>
    <mergeCell ref="CT2:CW2"/>
    <mergeCell ref="CX2:DA2"/>
    <mergeCell ref="BQ2:BT2"/>
    <mergeCell ref="B5:EG5"/>
    <mergeCell ref="A4:EG4"/>
    <mergeCell ref="EH5:FK5"/>
    <mergeCell ref="EH6:FK6"/>
    <mergeCell ref="EH7:FK7"/>
    <mergeCell ref="EH8:FK8"/>
    <mergeCell ref="B84:EG84"/>
    <mergeCell ref="B21:EG21"/>
    <mergeCell ref="B25:EG25"/>
    <mergeCell ref="B26:EG26"/>
    <mergeCell ref="B30:EG30"/>
    <mergeCell ref="B48:EG48"/>
    <mergeCell ref="B53:EG53"/>
    <mergeCell ref="B40:EG40"/>
    <mergeCell ref="B38:EG38"/>
    <mergeCell ref="B37:EG37"/>
    <mergeCell ref="B32:EG32"/>
    <mergeCell ref="B55:EG55"/>
    <mergeCell ref="B52:EG52"/>
    <mergeCell ref="B59:EG59"/>
    <mergeCell ref="B63:EG63"/>
    <mergeCell ref="B67:EG67"/>
    <mergeCell ref="B83:EG83"/>
    <mergeCell ref="B56:EG56"/>
    <mergeCell ref="B76:EG76"/>
    <mergeCell ref="B50:EG50"/>
    <mergeCell ref="B33:EG3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E68"/>
  <sheetViews>
    <sheetView view="pageBreakPreview" topLeftCell="A3" zoomScaleNormal="100" workbookViewId="0">
      <pane xSplit="37" ySplit="6" topLeftCell="AL52" activePane="bottomRight" state="frozen"/>
      <selection activeCell="A3" sqref="A3"/>
      <selection pane="topRight" activeCell="AL3" sqref="AL3"/>
      <selection pane="bottomLeft" activeCell="A9" sqref="A9"/>
      <selection pane="bottomRight" activeCell="BQ58" activeCellId="10" sqref="BQ47:CF47 CG49:CY49 BQ49:CF49 BQ51:CF51 CG51:CY51 BQ52:CF52 CG52:CY52 BQ55:CF55 CG55:CY55 CG58:CY58 BQ58:CF58"/>
    </sheetView>
  </sheetViews>
  <sheetFormatPr defaultColWidth="0.85546875" defaultRowHeight="15"/>
  <cols>
    <col min="1" max="160" width="0.85546875" style="1"/>
    <col min="161" max="161" width="9.85546875" style="1" customWidth="1"/>
    <col min="162" max="16384" width="0.85546875" style="1"/>
  </cols>
  <sheetData>
    <row r="1" spans="1:151" ht="15" customHeight="1">
      <c r="B1" s="108" t="s">
        <v>223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47"/>
    </row>
    <row r="2" spans="1:151">
      <c r="BK2" s="57" t="s">
        <v>48</v>
      </c>
      <c r="BL2" s="57"/>
      <c r="BM2" s="57"/>
      <c r="BN2" s="57"/>
      <c r="BO2" s="57"/>
      <c r="BP2" s="57"/>
      <c r="BQ2" s="80" t="s">
        <v>232</v>
      </c>
      <c r="BR2" s="80"/>
      <c r="BS2" s="80"/>
      <c r="BT2" s="80"/>
      <c r="BU2" s="62" t="s">
        <v>2</v>
      </c>
      <c r="BV2" s="62"/>
      <c r="BW2" s="62"/>
      <c r="BX2" s="80" t="s">
        <v>233</v>
      </c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63">
        <v>20</v>
      </c>
      <c r="CQ2" s="63"/>
      <c r="CR2" s="63"/>
      <c r="CS2" s="63"/>
      <c r="CT2" s="61" t="s">
        <v>234</v>
      </c>
      <c r="CU2" s="61"/>
      <c r="CV2" s="61"/>
      <c r="CW2" s="61"/>
      <c r="CX2" s="62" t="s">
        <v>3</v>
      </c>
      <c r="CY2" s="62"/>
      <c r="CZ2" s="62"/>
      <c r="DA2" s="62"/>
    </row>
    <row r="3" spans="1:15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</row>
    <row r="4" spans="1:151" s="32" customFormat="1" ht="15" customHeight="1">
      <c r="A4" s="150" t="s">
        <v>99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2"/>
      <c r="AC4" s="150" t="s">
        <v>93</v>
      </c>
      <c r="AD4" s="151"/>
      <c r="AE4" s="151"/>
      <c r="AF4" s="151"/>
      <c r="AG4" s="151"/>
      <c r="AH4" s="151"/>
      <c r="AI4" s="151"/>
      <c r="AJ4" s="151"/>
      <c r="AK4" s="152"/>
      <c r="AL4" s="150" t="s">
        <v>101</v>
      </c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2"/>
      <c r="BA4" s="162" t="s">
        <v>95</v>
      </c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4"/>
    </row>
    <row r="5" spans="1:151" s="32" customFormat="1" ht="15" customHeight="1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5"/>
      <c r="AC5" s="153"/>
      <c r="AD5" s="154"/>
      <c r="AE5" s="154"/>
      <c r="AF5" s="154"/>
      <c r="AG5" s="154"/>
      <c r="AH5" s="154"/>
      <c r="AI5" s="154"/>
      <c r="AJ5" s="154"/>
      <c r="AK5" s="155"/>
      <c r="AL5" s="153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5"/>
      <c r="BA5" s="150" t="s">
        <v>94</v>
      </c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2"/>
      <c r="BQ5" s="162" t="s">
        <v>6</v>
      </c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46"/>
    </row>
    <row r="6" spans="1:151" s="32" customFormat="1" ht="57" customHeight="1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5"/>
      <c r="AC6" s="153"/>
      <c r="AD6" s="154"/>
      <c r="AE6" s="154"/>
      <c r="AF6" s="154"/>
      <c r="AG6" s="154"/>
      <c r="AH6" s="154"/>
      <c r="AI6" s="154"/>
      <c r="AJ6" s="154"/>
      <c r="AK6" s="155"/>
      <c r="AL6" s="153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5"/>
      <c r="BA6" s="153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5"/>
      <c r="BQ6" s="150" t="s">
        <v>229</v>
      </c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2"/>
      <c r="CG6" s="150" t="s">
        <v>100</v>
      </c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2"/>
      <c r="CZ6" s="150" t="s">
        <v>96</v>
      </c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2"/>
      <c r="DP6" s="162" t="s">
        <v>97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4"/>
    </row>
    <row r="7" spans="1:151" s="32" customFormat="1" ht="69" customHeight="1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8"/>
      <c r="AC7" s="156"/>
      <c r="AD7" s="157"/>
      <c r="AE7" s="157"/>
      <c r="AF7" s="157"/>
      <c r="AG7" s="157"/>
      <c r="AH7" s="157"/>
      <c r="AI7" s="157"/>
      <c r="AJ7" s="157"/>
      <c r="AK7" s="158"/>
      <c r="AL7" s="156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8"/>
      <c r="BA7" s="156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8"/>
      <c r="BQ7" s="156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8"/>
      <c r="CG7" s="156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8"/>
      <c r="CZ7" s="156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8"/>
      <c r="DP7" s="156" t="s">
        <v>94</v>
      </c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8"/>
      <c r="EF7" s="156" t="s">
        <v>98</v>
      </c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8"/>
    </row>
    <row r="8" spans="1:151" s="32" customFormat="1" ht="13.5">
      <c r="A8" s="159">
        <v>1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1"/>
      <c r="AC8" s="130" t="s">
        <v>103</v>
      </c>
      <c r="AD8" s="131"/>
      <c r="AE8" s="131"/>
      <c r="AF8" s="131"/>
      <c r="AG8" s="131"/>
      <c r="AH8" s="131"/>
      <c r="AI8" s="131"/>
      <c r="AJ8" s="131"/>
      <c r="AK8" s="132"/>
      <c r="AL8" s="130" t="s">
        <v>104</v>
      </c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2"/>
      <c r="BA8" s="159">
        <v>4</v>
      </c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1"/>
      <c r="BQ8" s="159">
        <v>5</v>
      </c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1"/>
      <c r="CG8" s="159">
        <v>6</v>
      </c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1"/>
      <c r="CZ8" s="159">
        <v>7</v>
      </c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1"/>
      <c r="DP8" s="159">
        <v>8</v>
      </c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1"/>
      <c r="EF8" s="159">
        <v>9</v>
      </c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1"/>
    </row>
    <row r="9" spans="1:151" s="36" customFormat="1" ht="30" customHeight="1">
      <c r="A9" s="35"/>
      <c r="B9" s="136" t="s">
        <v>102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7"/>
      <c r="AC9" s="138" t="s">
        <v>105</v>
      </c>
      <c r="AD9" s="139"/>
      <c r="AE9" s="139"/>
      <c r="AF9" s="139"/>
      <c r="AG9" s="139"/>
      <c r="AH9" s="139"/>
      <c r="AI9" s="139"/>
      <c r="AJ9" s="139"/>
      <c r="AK9" s="140"/>
      <c r="AL9" s="141" t="s">
        <v>15</v>
      </c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25">
        <f>BQ9+CG9+CZ9+DP9+EF9</f>
        <v>79272257.049999997</v>
      </c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>
        <f>BQ13</f>
        <v>64368067.450000003</v>
      </c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>
        <f>CG21</f>
        <v>6370921.0999999996</v>
      </c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>
        <f>DP22</f>
        <v>8533268.5</v>
      </c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</row>
    <row r="10" spans="1:151" s="36" customFormat="1" ht="15" customHeight="1">
      <c r="A10" s="35"/>
      <c r="B10" s="128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9"/>
      <c r="AC10" s="130"/>
      <c r="AD10" s="131"/>
      <c r="AE10" s="131"/>
      <c r="AF10" s="131"/>
      <c r="AG10" s="131"/>
      <c r="AH10" s="131"/>
      <c r="AI10" s="131"/>
      <c r="AJ10" s="131"/>
      <c r="AK10" s="132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15" t="s">
        <v>15</v>
      </c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 t="s">
        <v>15</v>
      </c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 t="s">
        <v>15</v>
      </c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 t="s">
        <v>15</v>
      </c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</row>
    <row r="11" spans="1:151" s="36" customFormat="1" ht="15" customHeight="1">
      <c r="A11" s="35"/>
      <c r="B11" s="128" t="s">
        <v>107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9"/>
      <c r="AC11" s="130" t="s">
        <v>106</v>
      </c>
      <c r="AD11" s="131"/>
      <c r="AE11" s="131"/>
      <c r="AF11" s="131"/>
      <c r="AG11" s="131"/>
      <c r="AH11" s="131"/>
      <c r="AI11" s="131"/>
      <c r="AJ11" s="131"/>
      <c r="AK11" s="132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5">
        <f t="shared" ref="BA11:BA68" si="0">BQ11+CG11+CZ11+DP11+EF11</f>
        <v>0</v>
      </c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</row>
    <row r="12" spans="1:151" s="36" customFormat="1" ht="15" customHeight="1">
      <c r="A12" s="35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9"/>
      <c r="AC12" s="130"/>
      <c r="AD12" s="131"/>
      <c r="AE12" s="131"/>
      <c r="AF12" s="131"/>
      <c r="AG12" s="131"/>
      <c r="AH12" s="131"/>
      <c r="AI12" s="131"/>
      <c r="AJ12" s="131"/>
      <c r="AK12" s="132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15" t="s">
        <v>15</v>
      </c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 t="s">
        <v>15</v>
      </c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 t="s">
        <v>15</v>
      </c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 t="s">
        <v>15</v>
      </c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</row>
    <row r="13" spans="1:151" s="36" customFormat="1" ht="30" customHeight="1">
      <c r="A13" s="37"/>
      <c r="B13" s="175" t="s">
        <v>108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6"/>
      <c r="AC13" s="168" t="s">
        <v>109</v>
      </c>
      <c r="AD13" s="169"/>
      <c r="AE13" s="169"/>
      <c r="AF13" s="169"/>
      <c r="AG13" s="169"/>
      <c r="AH13" s="169"/>
      <c r="AI13" s="169"/>
      <c r="AJ13" s="169"/>
      <c r="AK13" s="170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5">
        <f>BQ13</f>
        <v>64368067.450000003</v>
      </c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15">
        <f>62525200+367564.07+1475303.38</f>
        <v>64368067.450000003</v>
      </c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 t="s">
        <v>15</v>
      </c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 t="s">
        <v>15</v>
      </c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</row>
    <row r="14" spans="1:151" s="36" customFormat="1" ht="15" customHeight="1">
      <c r="A14" s="37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6"/>
      <c r="AC14" s="168"/>
      <c r="AD14" s="169"/>
      <c r="AE14" s="169"/>
      <c r="AF14" s="169"/>
      <c r="AG14" s="169"/>
      <c r="AH14" s="169"/>
      <c r="AI14" s="169"/>
      <c r="AJ14" s="169"/>
      <c r="AK14" s="170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 t="s">
        <v>15</v>
      </c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 t="s">
        <v>15</v>
      </c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</row>
    <row r="15" spans="1:151" s="36" customFormat="1" ht="15" customHeight="1">
      <c r="A15" s="37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6"/>
      <c r="AC15" s="168"/>
      <c r="AD15" s="169"/>
      <c r="AE15" s="169"/>
      <c r="AF15" s="169"/>
      <c r="AG15" s="169"/>
      <c r="AH15" s="169"/>
      <c r="AI15" s="169"/>
      <c r="AJ15" s="169"/>
      <c r="AK15" s="170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 t="s">
        <v>15</v>
      </c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 t="s">
        <v>15</v>
      </c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</row>
    <row r="16" spans="1:151" s="36" customFormat="1" ht="15" customHeight="1">
      <c r="A16" s="37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6"/>
      <c r="AC16" s="168"/>
      <c r="AD16" s="169"/>
      <c r="AE16" s="169"/>
      <c r="AF16" s="169"/>
      <c r="AG16" s="169"/>
      <c r="AH16" s="169"/>
      <c r="AI16" s="169"/>
      <c r="AJ16" s="169"/>
      <c r="AK16" s="170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 t="s">
        <v>15</v>
      </c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 t="s">
        <v>15</v>
      </c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</row>
    <row r="17" spans="1:161" s="36" customFormat="1" ht="15" customHeight="1">
      <c r="A17" s="37"/>
      <c r="B17" s="175" t="s">
        <v>110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6"/>
      <c r="AC17" s="168"/>
      <c r="AD17" s="169"/>
      <c r="AE17" s="169"/>
      <c r="AF17" s="169"/>
      <c r="AG17" s="169"/>
      <c r="AH17" s="169"/>
      <c r="AI17" s="169"/>
      <c r="AJ17" s="169"/>
      <c r="AK17" s="170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 t="s">
        <v>15</v>
      </c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 t="s">
        <v>15</v>
      </c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</row>
    <row r="18" spans="1:161" s="36" customFormat="1" ht="15" customHeight="1">
      <c r="A18" s="37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6"/>
      <c r="AC18" s="168"/>
      <c r="AD18" s="169"/>
      <c r="AE18" s="169"/>
      <c r="AF18" s="169"/>
      <c r="AG18" s="169"/>
      <c r="AH18" s="169"/>
      <c r="AI18" s="169"/>
      <c r="AJ18" s="169"/>
      <c r="AK18" s="170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 t="s">
        <v>15</v>
      </c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 t="s">
        <v>15</v>
      </c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</row>
    <row r="19" spans="1:161" s="36" customFormat="1" ht="43.5" customHeight="1">
      <c r="A19" s="35"/>
      <c r="B19" s="128" t="s">
        <v>114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9"/>
      <c r="AC19" s="130" t="s">
        <v>111</v>
      </c>
      <c r="AD19" s="131"/>
      <c r="AE19" s="131"/>
      <c r="AF19" s="131"/>
      <c r="AG19" s="131"/>
      <c r="AH19" s="131"/>
      <c r="AI19" s="131"/>
      <c r="AJ19" s="131"/>
      <c r="AK19" s="132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15" t="s">
        <v>15</v>
      </c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 t="s">
        <v>15</v>
      </c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 t="s">
        <v>15</v>
      </c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 t="s">
        <v>15</v>
      </c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</row>
    <row r="20" spans="1:161" s="36" customFormat="1" ht="114.75" customHeight="1">
      <c r="A20" s="35"/>
      <c r="B20" s="128" t="s">
        <v>113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9"/>
      <c r="AC20" s="130" t="s">
        <v>112</v>
      </c>
      <c r="AD20" s="131"/>
      <c r="AE20" s="131"/>
      <c r="AF20" s="131"/>
      <c r="AG20" s="131"/>
      <c r="AH20" s="131"/>
      <c r="AI20" s="131"/>
      <c r="AJ20" s="131"/>
      <c r="AK20" s="132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15" t="s">
        <v>15</v>
      </c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 t="s">
        <v>15</v>
      </c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 t="s">
        <v>15</v>
      </c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 t="s">
        <v>15</v>
      </c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</row>
    <row r="21" spans="1:161" s="36" customFormat="1" ht="43.5" customHeight="1">
      <c r="A21" s="35"/>
      <c r="B21" s="128" t="s">
        <v>116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9"/>
      <c r="AC21" s="130" t="s">
        <v>115</v>
      </c>
      <c r="AD21" s="131"/>
      <c r="AE21" s="131"/>
      <c r="AF21" s="131"/>
      <c r="AG21" s="131"/>
      <c r="AH21" s="131"/>
      <c r="AI21" s="131"/>
      <c r="AJ21" s="131"/>
      <c r="AK21" s="132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5">
        <f>CG21</f>
        <v>6370921.0999999996</v>
      </c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15" t="s">
        <v>15</v>
      </c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>
        <v>6370921.0999999996</v>
      </c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 t="s">
        <v>15</v>
      </c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 t="s">
        <v>15</v>
      </c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</row>
    <row r="22" spans="1:161" s="36" customFormat="1" ht="15" customHeight="1">
      <c r="A22" s="35"/>
      <c r="B22" s="128" t="s">
        <v>117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9"/>
      <c r="AC22" s="130" t="s">
        <v>118</v>
      </c>
      <c r="AD22" s="131"/>
      <c r="AE22" s="131"/>
      <c r="AF22" s="131"/>
      <c r="AG22" s="131"/>
      <c r="AH22" s="131"/>
      <c r="AI22" s="131"/>
      <c r="AJ22" s="131"/>
      <c r="AK22" s="132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5">
        <f>DP22</f>
        <v>8533268.5</v>
      </c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45" t="s">
        <v>15</v>
      </c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 t="s">
        <v>15</v>
      </c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15" t="s">
        <v>15</v>
      </c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>
        <v>8533268.5</v>
      </c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</row>
    <row r="23" spans="1:161" s="36" customFormat="1" ht="30" customHeight="1">
      <c r="A23" s="37"/>
      <c r="B23" s="175" t="s">
        <v>206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6"/>
      <c r="AC23" s="168" t="s">
        <v>119</v>
      </c>
      <c r="AD23" s="169"/>
      <c r="AE23" s="169"/>
      <c r="AF23" s="169"/>
      <c r="AG23" s="169"/>
      <c r="AH23" s="169"/>
      <c r="AI23" s="169"/>
      <c r="AJ23" s="169"/>
      <c r="AK23" s="170"/>
      <c r="AL23" s="126" t="s">
        <v>15</v>
      </c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45" t="s">
        <v>15</v>
      </c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 t="s">
        <v>15</v>
      </c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15" t="s">
        <v>15</v>
      </c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 t="s">
        <v>15</v>
      </c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</row>
    <row r="24" spans="1:161" s="36" customFormat="1" ht="15" customHeight="1">
      <c r="A24" s="35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9"/>
      <c r="AC24" s="130"/>
      <c r="AD24" s="131"/>
      <c r="AE24" s="131"/>
      <c r="AF24" s="131"/>
      <c r="AG24" s="131"/>
      <c r="AH24" s="131"/>
      <c r="AI24" s="131"/>
      <c r="AJ24" s="131"/>
      <c r="AK24" s="132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5">
        <f t="shared" si="0"/>
        <v>0</v>
      </c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</row>
    <row r="25" spans="1:161" s="36" customFormat="1" ht="30" customHeight="1">
      <c r="A25" s="35"/>
      <c r="B25" s="136" t="s">
        <v>121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7"/>
      <c r="AC25" s="138" t="s">
        <v>120</v>
      </c>
      <c r="AD25" s="139"/>
      <c r="AE25" s="139"/>
      <c r="AF25" s="139"/>
      <c r="AG25" s="139"/>
      <c r="AH25" s="139"/>
      <c r="AI25" s="139"/>
      <c r="AJ25" s="139"/>
      <c r="AK25" s="140"/>
      <c r="AL25" s="141" t="s">
        <v>15</v>
      </c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25">
        <f>BQ25+CG25+CZ25+DP25+EF25</f>
        <v>79272257.049999997</v>
      </c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71">
        <f>BQ28+BQ29+BQ30+BQ33+BQ36+BQ47+BQ49+BQ51+BQ52+BQ55+BQ58</f>
        <v>64368067.449999996</v>
      </c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>
        <f>CG28+CG29+CG30+CG33+CG38+CG39+CG49+CG51+CG52+CG55+CG58</f>
        <v>6370921.1000000006</v>
      </c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>
        <f>DP30+DP37+DP39+DP47+DP51+DP52+DP55+DP58+DP48</f>
        <v>8533268.5</v>
      </c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FE25" s="36">
        <f>CG25-CG9</f>
        <v>0</v>
      </c>
    </row>
    <row r="26" spans="1:161" s="36" customFormat="1" ht="30" customHeight="1">
      <c r="A26" s="37"/>
      <c r="B26" s="175" t="s">
        <v>123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6"/>
      <c r="AC26" s="168" t="s">
        <v>122</v>
      </c>
      <c r="AD26" s="169"/>
      <c r="AE26" s="169"/>
      <c r="AF26" s="169"/>
      <c r="AG26" s="169"/>
      <c r="AH26" s="169"/>
      <c r="AI26" s="169"/>
      <c r="AJ26" s="169"/>
      <c r="AK26" s="170"/>
      <c r="AL26" s="126" t="s">
        <v>106</v>
      </c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5">
        <f t="shared" si="0"/>
        <v>0</v>
      </c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</row>
    <row r="27" spans="1:161" s="36" customFormat="1" ht="13.5">
      <c r="A27" s="35"/>
      <c r="B27" s="128" t="s">
        <v>1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9"/>
      <c r="AC27" s="168" t="s">
        <v>130</v>
      </c>
      <c r="AD27" s="169"/>
      <c r="AE27" s="169"/>
      <c r="AF27" s="169"/>
      <c r="AG27" s="169"/>
      <c r="AH27" s="169"/>
      <c r="AI27" s="169"/>
      <c r="AJ27" s="169"/>
      <c r="AK27" s="170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5">
        <f t="shared" si="0"/>
        <v>0</v>
      </c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</row>
    <row r="28" spans="1:161" s="36" customFormat="1" ht="13.5">
      <c r="A28" s="35"/>
      <c r="B28" s="128" t="s">
        <v>124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9"/>
      <c r="AC28" s="172"/>
      <c r="AD28" s="173"/>
      <c r="AE28" s="173"/>
      <c r="AF28" s="173"/>
      <c r="AG28" s="173"/>
      <c r="AH28" s="173"/>
      <c r="AI28" s="173"/>
      <c r="AJ28" s="173"/>
      <c r="AK28" s="174"/>
      <c r="AL28" s="126" t="s">
        <v>126</v>
      </c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80">
        <f t="shared" si="0"/>
        <v>44828154.530000001</v>
      </c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44">
        <f>3794855.08+17785000.01+3228381.44+19717000</f>
        <v>44525236.530000001</v>
      </c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5">
        <v>302918</v>
      </c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</row>
    <row r="29" spans="1:161" s="36" customFormat="1" ht="30" customHeight="1">
      <c r="A29" s="35"/>
      <c r="B29" s="128" t="s">
        <v>125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9"/>
      <c r="AC29" s="172"/>
      <c r="AD29" s="173"/>
      <c r="AE29" s="173"/>
      <c r="AF29" s="173"/>
      <c r="AG29" s="173"/>
      <c r="AH29" s="173"/>
      <c r="AI29" s="173"/>
      <c r="AJ29" s="173"/>
      <c r="AK29" s="174"/>
      <c r="AL29" s="126" t="s">
        <v>127</v>
      </c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5">
        <f t="shared" si="0"/>
        <v>13062169.159999998</v>
      </c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44">
        <f>1131808.34+5706000+780336.79+5097000</f>
        <v>12715145.129999999</v>
      </c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5">
        <f>91482+255542.03</f>
        <v>347024.03</v>
      </c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</row>
    <row r="30" spans="1:161" s="36" customFormat="1" ht="57" customHeight="1">
      <c r="A30" s="37"/>
      <c r="B30" s="175" t="s">
        <v>129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6"/>
      <c r="AC30" s="165"/>
      <c r="AD30" s="166"/>
      <c r="AE30" s="166"/>
      <c r="AF30" s="166"/>
      <c r="AG30" s="166"/>
      <c r="AH30" s="166"/>
      <c r="AI30" s="166"/>
      <c r="AJ30" s="166"/>
      <c r="AK30" s="167"/>
      <c r="AL30" s="126" t="s">
        <v>128</v>
      </c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5">
        <f t="shared" si="0"/>
        <v>822151.58000000007</v>
      </c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44">
        <f>24316+35469.1+420+4000+11629.6+23910.4+2948.27+360</f>
        <v>103053.37000000001</v>
      </c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5">
        <f>380649.71+201522.2+67034.8</f>
        <v>649206.71000000008</v>
      </c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>
        <v>69891.5</v>
      </c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</row>
    <row r="31" spans="1:161" s="36" customFormat="1" ht="43.5" customHeight="1">
      <c r="A31" s="35"/>
      <c r="B31" s="128" t="s">
        <v>132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9"/>
      <c r="AC31" s="168" t="s">
        <v>131</v>
      </c>
      <c r="AD31" s="169"/>
      <c r="AE31" s="169"/>
      <c r="AF31" s="169"/>
      <c r="AG31" s="169"/>
      <c r="AH31" s="169"/>
      <c r="AI31" s="169"/>
      <c r="AJ31" s="169"/>
      <c r="AK31" s="170"/>
      <c r="AL31" s="126" t="s">
        <v>162</v>
      </c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5">
        <f t="shared" si="0"/>
        <v>0</v>
      </c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</row>
    <row r="32" spans="1:161" s="36" customFormat="1" ht="15" customHeight="1">
      <c r="A32" s="35"/>
      <c r="B32" s="128" t="s">
        <v>1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9"/>
      <c r="AC32" s="172"/>
      <c r="AD32" s="173"/>
      <c r="AE32" s="173"/>
      <c r="AF32" s="173"/>
      <c r="AG32" s="173"/>
      <c r="AH32" s="173"/>
      <c r="AI32" s="173"/>
      <c r="AJ32" s="173"/>
      <c r="AK32" s="174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5">
        <f t="shared" si="0"/>
        <v>0</v>
      </c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</row>
    <row r="33" spans="1:151" s="36" customFormat="1" ht="15" customHeight="1">
      <c r="A33" s="37"/>
      <c r="B33" s="175" t="s">
        <v>178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6"/>
      <c r="AC33" s="172"/>
      <c r="AD33" s="173"/>
      <c r="AE33" s="173"/>
      <c r="AF33" s="173"/>
      <c r="AG33" s="173"/>
      <c r="AH33" s="173"/>
      <c r="AI33" s="173"/>
      <c r="AJ33" s="173"/>
      <c r="AK33" s="174"/>
      <c r="AL33" s="126" t="s">
        <v>133</v>
      </c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5">
        <f>BQ33+CG33+CZ33+DP33+EF33</f>
        <v>1934323.8</v>
      </c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44">
        <f>7020+9000</f>
        <v>16020</v>
      </c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>
        <v>1918303.8</v>
      </c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</row>
    <row r="34" spans="1:151" s="36" customFormat="1" ht="15" customHeight="1">
      <c r="A34" s="39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9"/>
      <c r="AC34" s="165"/>
      <c r="AD34" s="166"/>
      <c r="AE34" s="166"/>
      <c r="AF34" s="166"/>
      <c r="AG34" s="166"/>
      <c r="AH34" s="166"/>
      <c r="AI34" s="166"/>
      <c r="AJ34" s="166"/>
      <c r="AK34" s="167"/>
      <c r="AL34" s="126" t="s">
        <v>134</v>
      </c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5">
        <f t="shared" si="0"/>
        <v>0</v>
      </c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</row>
    <row r="35" spans="1:151" s="36" customFormat="1" ht="30" customHeight="1">
      <c r="A35" s="35"/>
      <c r="B35" s="128" t="s">
        <v>135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9"/>
      <c r="AC35" s="177"/>
      <c r="AD35" s="178"/>
      <c r="AE35" s="178"/>
      <c r="AF35" s="178"/>
      <c r="AG35" s="178"/>
      <c r="AH35" s="178"/>
      <c r="AI35" s="178"/>
      <c r="AJ35" s="178"/>
      <c r="AK35" s="179"/>
      <c r="AL35" s="126" t="s">
        <v>136</v>
      </c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5">
        <f t="shared" si="0"/>
        <v>0</v>
      </c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</row>
    <row r="36" spans="1:151" s="36" customFormat="1" ht="15" customHeight="1">
      <c r="A36" s="35"/>
      <c r="B36" s="128" t="s">
        <v>1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9"/>
      <c r="AC36" s="165"/>
      <c r="AD36" s="166"/>
      <c r="AE36" s="166"/>
      <c r="AF36" s="166"/>
      <c r="AG36" s="166"/>
      <c r="AH36" s="166"/>
      <c r="AI36" s="166"/>
      <c r="AJ36" s="166"/>
      <c r="AK36" s="167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5">
        <f t="shared" si="0"/>
        <v>397678.04</v>
      </c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44">
        <f>BQ37+BQ38+BQ39</f>
        <v>385467.33999999997</v>
      </c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>
        <f>CG38+CG39</f>
        <v>12210.7</v>
      </c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</row>
    <row r="37" spans="1:151" s="36" customFormat="1" ht="43.5" customHeight="1">
      <c r="A37" s="35"/>
      <c r="B37" s="128" t="s">
        <v>138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9"/>
      <c r="AC37" s="168" t="s">
        <v>143</v>
      </c>
      <c r="AD37" s="169"/>
      <c r="AE37" s="169"/>
      <c r="AF37" s="169"/>
      <c r="AG37" s="169"/>
      <c r="AH37" s="169"/>
      <c r="AI37" s="169"/>
      <c r="AJ37" s="169"/>
      <c r="AK37" s="170"/>
      <c r="AL37" s="126" t="s">
        <v>137</v>
      </c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5">
        <f t="shared" si="0"/>
        <v>264085</v>
      </c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45">
        <f>122300+117258+24527</f>
        <v>264085</v>
      </c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</row>
    <row r="38" spans="1:151" s="36" customFormat="1" ht="30" customHeight="1">
      <c r="A38" s="35"/>
      <c r="B38" s="128" t="s">
        <v>140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9"/>
      <c r="AC38" s="172"/>
      <c r="AD38" s="173"/>
      <c r="AE38" s="173"/>
      <c r="AF38" s="173"/>
      <c r="AG38" s="173"/>
      <c r="AH38" s="173"/>
      <c r="AI38" s="173"/>
      <c r="AJ38" s="173"/>
      <c r="AK38" s="174"/>
      <c r="AL38" s="126" t="s">
        <v>139</v>
      </c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5">
        <f t="shared" si="0"/>
        <v>2210.6999999999998</v>
      </c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>
        <v>2210.6999999999998</v>
      </c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</row>
    <row r="39" spans="1:151" s="36" customFormat="1" ht="15" customHeight="1">
      <c r="A39" s="35"/>
      <c r="B39" s="128" t="s">
        <v>142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9"/>
      <c r="AC39" s="165"/>
      <c r="AD39" s="166"/>
      <c r="AE39" s="166"/>
      <c r="AF39" s="166"/>
      <c r="AG39" s="166"/>
      <c r="AH39" s="166"/>
      <c r="AI39" s="166"/>
      <c r="AJ39" s="166"/>
      <c r="AK39" s="167"/>
      <c r="AL39" s="126" t="s">
        <v>141</v>
      </c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5">
        <f t="shared" si="0"/>
        <v>250308.81</v>
      </c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45">
        <f>19800+101582.34</f>
        <v>121382.34</v>
      </c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>
        <v>10000</v>
      </c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>
        <v>118926.47</v>
      </c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</row>
    <row r="40" spans="1:151" s="36" customFormat="1" ht="43.5" customHeight="1">
      <c r="A40" s="37"/>
      <c r="B40" s="175" t="s">
        <v>145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6"/>
      <c r="AC40" s="168" t="s">
        <v>144</v>
      </c>
      <c r="AD40" s="169"/>
      <c r="AE40" s="169"/>
      <c r="AF40" s="169"/>
      <c r="AG40" s="169"/>
      <c r="AH40" s="169"/>
      <c r="AI40" s="169"/>
      <c r="AJ40" s="169"/>
      <c r="AK40" s="170"/>
      <c r="AL40" s="126" t="s">
        <v>141</v>
      </c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5">
        <f t="shared" si="0"/>
        <v>0</v>
      </c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</row>
    <row r="41" spans="1:151" s="36" customFormat="1" ht="43.5" customHeight="1">
      <c r="A41" s="35"/>
      <c r="B41" s="128" t="s">
        <v>147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9"/>
      <c r="AC41" s="168" t="s">
        <v>146</v>
      </c>
      <c r="AD41" s="169"/>
      <c r="AE41" s="169"/>
      <c r="AF41" s="169"/>
      <c r="AG41" s="169"/>
      <c r="AH41" s="169"/>
      <c r="AI41" s="169"/>
      <c r="AJ41" s="169"/>
      <c r="AK41" s="170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5">
        <f t="shared" si="0"/>
        <v>0</v>
      </c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</row>
    <row r="42" spans="1:151" s="36" customFormat="1" ht="15" customHeight="1">
      <c r="A42" s="35"/>
      <c r="B42" s="128" t="s">
        <v>1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9"/>
      <c r="AC42" s="172"/>
      <c r="AD42" s="173"/>
      <c r="AE42" s="173"/>
      <c r="AF42" s="173"/>
      <c r="AG42" s="173"/>
      <c r="AH42" s="173"/>
      <c r="AI42" s="173"/>
      <c r="AJ42" s="173"/>
      <c r="AK42" s="174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5">
        <f t="shared" si="0"/>
        <v>0</v>
      </c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</row>
    <row r="43" spans="1:151" s="36" customFormat="1" ht="15" customHeight="1">
      <c r="A43" s="3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9"/>
      <c r="AC43" s="165"/>
      <c r="AD43" s="166"/>
      <c r="AE43" s="166"/>
      <c r="AF43" s="166"/>
      <c r="AG43" s="166"/>
      <c r="AH43" s="166"/>
      <c r="AI43" s="166"/>
      <c r="AJ43" s="166"/>
      <c r="AK43" s="167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5">
        <f t="shared" si="0"/>
        <v>0</v>
      </c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</row>
    <row r="44" spans="1:151" s="5" customFormat="1" ht="43.5" customHeight="1">
      <c r="A44" s="33"/>
      <c r="B44" s="89" t="s">
        <v>148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133"/>
      <c r="AD44" s="134"/>
      <c r="AE44" s="134"/>
      <c r="AF44" s="134"/>
      <c r="AG44" s="134"/>
      <c r="AH44" s="134"/>
      <c r="AI44" s="134"/>
      <c r="AJ44" s="134"/>
      <c r="AK44" s="135"/>
      <c r="AL44" s="126" t="s">
        <v>144</v>
      </c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5">
        <f t="shared" si="0"/>
        <v>0</v>
      </c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</row>
    <row r="45" spans="1:151" s="5" customFormat="1">
      <c r="A45" s="33"/>
      <c r="B45" s="89" t="s">
        <v>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116"/>
      <c r="AD45" s="117"/>
      <c r="AE45" s="117"/>
      <c r="AF45" s="117"/>
      <c r="AG45" s="117"/>
      <c r="AH45" s="117"/>
      <c r="AI45" s="117"/>
      <c r="AJ45" s="117"/>
      <c r="AK45" s="118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5">
        <f t="shared" si="0"/>
        <v>0</v>
      </c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</row>
    <row r="46" spans="1:151" s="5" customFormat="1" ht="60.75" customHeight="1">
      <c r="A46" s="33"/>
      <c r="B46" s="89" t="s">
        <v>150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116"/>
      <c r="AD46" s="117"/>
      <c r="AE46" s="117"/>
      <c r="AF46" s="117"/>
      <c r="AG46" s="117"/>
      <c r="AH46" s="117"/>
      <c r="AI46" s="117"/>
      <c r="AJ46" s="117"/>
      <c r="AK46" s="118"/>
      <c r="AL46" s="126" t="s">
        <v>149</v>
      </c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5">
        <f t="shared" si="0"/>
        <v>0</v>
      </c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</row>
    <row r="47" spans="1:151" s="5" customFormat="1">
      <c r="A47" s="33"/>
      <c r="B47" s="89" t="s">
        <v>151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116"/>
      <c r="AD47" s="117"/>
      <c r="AE47" s="117"/>
      <c r="AF47" s="117"/>
      <c r="AG47" s="117"/>
      <c r="AH47" s="117"/>
      <c r="AI47" s="117"/>
      <c r="AJ47" s="117"/>
      <c r="AK47" s="118"/>
      <c r="AL47" s="126" t="s">
        <v>152</v>
      </c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5">
        <f t="shared" si="0"/>
        <v>126888.1</v>
      </c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7">
        <f>19000+26474.19+21500+54000</f>
        <v>120974.19</v>
      </c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27">
        <v>5913.91</v>
      </c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</row>
    <row r="48" spans="1:151" s="5" customFormat="1">
      <c r="A48" s="33"/>
      <c r="B48" s="89" t="s">
        <v>153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116"/>
      <c r="AD48" s="117"/>
      <c r="AE48" s="117"/>
      <c r="AF48" s="117"/>
      <c r="AG48" s="117"/>
      <c r="AH48" s="117"/>
      <c r="AI48" s="117"/>
      <c r="AJ48" s="117"/>
      <c r="AK48" s="118"/>
      <c r="AL48" s="126" t="s">
        <v>152</v>
      </c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5">
        <f t="shared" si="0"/>
        <v>1700</v>
      </c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27">
        <v>1700</v>
      </c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</row>
    <row r="49" spans="1:151" s="5" customFormat="1">
      <c r="A49" s="33"/>
      <c r="B49" s="89" t="s">
        <v>154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116"/>
      <c r="AD49" s="117"/>
      <c r="AE49" s="117"/>
      <c r="AF49" s="117"/>
      <c r="AG49" s="117"/>
      <c r="AH49" s="117"/>
      <c r="AI49" s="117"/>
      <c r="AJ49" s="117"/>
      <c r="AK49" s="118"/>
      <c r="AL49" s="126" t="s">
        <v>152</v>
      </c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5">
        <f t="shared" si="0"/>
        <v>7196305.4700000007</v>
      </c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7">
        <f>1487018.17+1088720+86150+1536795.9+416194.57+117410</f>
        <v>4732288.6400000006</v>
      </c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>
        <f>1872551.68+215766.55+230998.6+144700</f>
        <v>2464016.83</v>
      </c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</row>
    <row r="50" spans="1:151" s="5" customFormat="1" ht="43.5" customHeight="1">
      <c r="A50" s="33"/>
      <c r="B50" s="89" t="s">
        <v>179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146"/>
      <c r="AD50" s="58"/>
      <c r="AE50" s="58"/>
      <c r="AF50" s="58"/>
      <c r="AG50" s="58"/>
      <c r="AH50" s="58"/>
      <c r="AI50" s="58"/>
      <c r="AJ50" s="58"/>
      <c r="AK50" s="147"/>
      <c r="AL50" s="126" t="s">
        <v>152</v>
      </c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5">
        <f t="shared" si="0"/>
        <v>0</v>
      </c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</row>
    <row r="51" spans="1:151" s="5" customFormat="1" ht="30" customHeight="1">
      <c r="A51" s="33"/>
      <c r="B51" s="89" t="s">
        <v>155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116" t="s">
        <v>157</v>
      </c>
      <c r="AD51" s="117"/>
      <c r="AE51" s="117"/>
      <c r="AF51" s="117"/>
      <c r="AG51" s="117"/>
      <c r="AH51" s="117"/>
      <c r="AI51" s="117"/>
      <c r="AJ51" s="117"/>
      <c r="AK51" s="118"/>
      <c r="AL51" s="126" t="s">
        <v>152</v>
      </c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5">
        <f t="shared" si="0"/>
        <v>466319.68</v>
      </c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7">
        <f>51483.6+36383.33</f>
        <v>87866.93</v>
      </c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>
        <f>200000+52000</f>
        <v>252000</v>
      </c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27">
        <v>126452.75</v>
      </c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</row>
    <row r="52" spans="1:151" s="5" customFormat="1" ht="15" customHeight="1">
      <c r="A52" s="33"/>
      <c r="B52" s="89" t="s">
        <v>156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116"/>
      <c r="AD52" s="117"/>
      <c r="AE52" s="117"/>
      <c r="AF52" s="117"/>
      <c r="AG52" s="117"/>
      <c r="AH52" s="117"/>
      <c r="AI52" s="117"/>
      <c r="AJ52" s="117"/>
      <c r="AK52" s="118"/>
      <c r="AL52" s="126" t="s">
        <v>152</v>
      </c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5">
        <f t="shared" si="0"/>
        <v>763163.32000000007</v>
      </c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7">
        <f>177595.94+213643.58</f>
        <v>391239.52</v>
      </c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>
        <v>28765.03</v>
      </c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27">
        <v>343158.77</v>
      </c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</row>
    <row r="53" spans="1:151" s="5" customFormat="1" ht="15" customHeight="1">
      <c r="A53" s="33"/>
      <c r="B53" s="89" t="s">
        <v>26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116"/>
      <c r="AD53" s="117"/>
      <c r="AE53" s="117"/>
      <c r="AF53" s="117"/>
      <c r="AG53" s="117"/>
      <c r="AH53" s="117"/>
      <c r="AI53" s="117"/>
      <c r="AJ53" s="117"/>
      <c r="AK53" s="118"/>
      <c r="AL53" s="126" t="s">
        <v>152</v>
      </c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5">
        <f t="shared" si="0"/>
        <v>0</v>
      </c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</row>
    <row r="54" spans="1:151" s="5" customFormat="1" ht="15" customHeight="1">
      <c r="A54" s="34"/>
      <c r="B54" s="142" t="s">
        <v>159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3"/>
      <c r="AC54" s="116"/>
      <c r="AD54" s="117"/>
      <c r="AE54" s="117"/>
      <c r="AF54" s="117"/>
      <c r="AG54" s="117"/>
      <c r="AH54" s="117"/>
      <c r="AI54" s="117"/>
      <c r="AJ54" s="117"/>
      <c r="AK54" s="118"/>
      <c r="AL54" s="126" t="s">
        <v>158</v>
      </c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5">
        <f t="shared" si="0"/>
        <v>0</v>
      </c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</row>
    <row r="55" spans="1:151" s="5" customFormat="1" ht="15" customHeight="1">
      <c r="A55" s="40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6"/>
      <c r="AC55" s="119"/>
      <c r="AD55" s="120"/>
      <c r="AE55" s="120"/>
      <c r="AF55" s="120"/>
      <c r="AG55" s="120"/>
      <c r="AH55" s="120"/>
      <c r="AI55" s="120"/>
      <c r="AJ55" s="120"/>
      <c r="AK55" s="121"/>
      <c r="AL55" s="126" t="s">
        <v>152</v>
      </c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5">
        <f t="shared" si="0"/>
        <v>970550.70000000007</v>
      </c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7">
        <f>103170+497645.8+40000</f>
        <v>640815.80000000005</v>
      </c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>
        <v>190700</v>
      </c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27">
        <v>139034.9</v>
      </c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</row>
    <row r="56" spans="1:151" s="5" customFormat="1" ht="30" customHeight="1">
      <c r="A56" s="33"/>
      <c r="B56" s="89" t="s">
        <v>160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90"/>
      <c r="AC56" s="122"/>
      <c r="AD56" s="123"/>
      <c r="AE56" s="123"/>
      <c r="AF56" s="123"/>
      <c r="AG56" s="123"/>
      <c r="AH56" s="123"/>
      <c r="AI56" s="123"/>
      <c r="AJ56" s="123"/>
      <c r="AK56" s="124"/>
      <c r="AL56" s="126" t="s">
        <v>152</v>
      </c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5">
        <f t="shared" si="0"/>
        <v>0</v>
      </c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</row>
    <row r="57" spans="1:151" s="5" customFormat="1" ht="15" customHeight="1">
      <c r="A57" s="34"/>
      <c r="B57" s="142" t="s">
        <v>161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3"/>
      <c r="AC57" s="116"/>
      <c r="AD57" s="117"/>
      <c r="AE57" s="117"/>
      <c r="AF57" s="117"/>
      <c r="AG57" s="117"/>
      <c r="AH57" s="117"/>
      <c r="AI57" s="117"/>
      <c r="AJ57" s="117"/>
      <c r="AK57" s="118"/>
      <c r="AL57" s="126" t="s">
        <v>158</v>
      </c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5">
        <f t="shared" si="0"/>
        <v>0</v>
      </c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</row>
    <row r="58" spans="1:151" s="5" customFormat="1" ht="15" customHeight="1">
      <c r="A58" s="40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6"/>
      <c r="AC58" s="119"/>
      <c r="AD58" s="120"/>
      <c r="AE58" s="120"/>
      <c r="AF58" s="120"/>
      <c r="AG58" s="120"/>
      <c r="AH58" s="120"/>
      <c r="AI58" s="120"/>
      <c r="AJ58" s="120"/>
      <c r="AK58" s="121"/>
      <c r="AL58" s="126" t="s">
        <v>152</v>
      </c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5">
        <f t="shared" si="0"/>
        <v>8583926.1999999993</v>
      </c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7">
        <f>71460+10400+561000+5750+1350</f>
        <v>649960</v>
      </c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>
        <v>205776</v>
      </c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27">
        <f>7263943.07+464247.13</f>
        <v>7728190.2000000002</v>
      </c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</row>
    <row r="59" spans="1:151" s="36" customFormat="1" ht="42" customHeight="1">
      <c r="A59" s="35"/>
      <c r="B59" s="136" t="s">
        <v>163</v>
      </c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7"/>
      <c r="AC59" s="138" t="s">
        <v>162</v>
      </c>
      <c r="AD59" s="139"/>
      <c r="AE59" s="139"/>
      <c r="AF59" s="139"/>
      <c r="AG59" s="139"/>
      <c r="AH59" s="139"/>
      <c r="AI59" s="139"/>
      <c r="AJ59" s="139"/>
      <c r="AK59" s="140"/>
      <c r="AL59" s="141" t="s">
        <v>15</v>
      </c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25">
        <f t="shared" si="0"/>
        <v>0</v>
      </c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</row>
    <row r="60" spans="1:151" s="36" customFormat="1" ht="15" customHeight="1">
      <c r="A60" s="35"/>
      <c r="B60" s="128" t="s">
        <v>1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9"/>
      <c r="AC60" s="130"/>
      <c r="AD60" s="131"/>
      <c r="AE60" s="131"/>
      <c r="AF60" s="131"/>
      <c r="AG60" s="131"/>
      <c r="AH60" s="131"/>
      <c r="AI60" s="131"/>
      <c r="AJ60" s="131"/>
      <c r="AK60" s="132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5">
        <f t="shared" si="0"/>
        <v>0</v>
      </c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</row>
    <row r="61" spans="1:151" s="36" customFormat="1" ht="30" customHeight="1">
      <c r="A61" s="35"/>
      <c r="B61" s="128" t="s">
        <v>165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9"/>
      <c r="AC61" s="130" t="s">
        <v>164</v>
      </c>
      <c r="AD61" s="131"/>
      <c r="AE61" s="131"/>
      <c r="AF61" s="131"/>
      <c r="AG61" s="131"/>
      <c r="AH61" s="131"/>
      <c r="AI61" s="131"/>
      <c r="AJ61" s="131"/>
      <c r="AK61" s="132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5">
        <f t="shared" si="0"/>
        <v>0</v>
      </c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</row>
    <row r="62" spans="1:151" s="36" customFormat="1" ht="15" customHeight="1">
      <c r="A62" s="35"/>
      <c r="B62" s="128" t="s">
        <v>166</v>
      </c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9"/>
      <c r="AC62" s="130" t="s">
        <v>167</v>
      </c>
      <c r="AD62" s="131"/>
      <c r="AE62" s="131"/>
      <c r="AF62" s="131"/>
      <c r="AG62" s="131"/>
      <c r="AH62" s="131"/>
      <c r="AI62" s="131"/>
      <c r="AJ62" s="131"/>
      <c r="AK62" s="132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5">
        <f t="shared" si="0"/>
        <v>0</v>
      </c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</row>
    <row r="63" spans="1:151" s="36" customFormat="1" ht="30" customHeight="1">
      <c r="A63" s="35"/>
      <c r="B63" s="128" t="s">
        <v>169</v>
      </c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9"/>
      <c r="AC63" s="130" t="s">
        <v>168</v>
      </c>
      <c r="AD63" s="131"/>
      <c r="AE63" s="131"/>
      <c r="AF63" s="131"/>
      <c r="AG63" s="131"/>
      <c r="AH63" s="131"/>
      <c r="AI63" s="131"/>
      <c r="AJ63" s="131"/>
      <c r="AK63" s="132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5">
        <f t="shared" si="0"/>
        <v>0</v>
      </c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</row>
    <row r="64" spans="1:151" s="36" customFormat="1" ht="15" customHeight="1">
      <c r="A64" s="35"/>
      <c r="B64" s="128" t="s">
        <v>1</v>
      </c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9"/>
      <c r="AC64" s="130"/>
      <c r="AD64" s="131"/>
      <c r="AE64" s="131"/>
      <c r="AF64" s="131"/>
      <c r="AG64" s="131"/>
      <c r="AH64" s="131"/>
      <c r="AI64" s="131"/>
      <c r="AJ64" s="131"/>
      <c r="AK64" s="132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5">
        <f t="shared" si="0"/>
        <v>0</v>
      </c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</row>
    <row r="65" spans="1:151" s="36" customFormat="1" ht="30" customHeight="1">
      <c r="A65" s="35"/>
      <c r="B65" s="128" t="s">
        <v>170</v>
      </c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9"/>
      <c r="AC65" s="130" t="s">
        <v>171</v>
      </c>
      <c r="AD65" s="131"/>
      <c r="AE65" s="131"/>
      <c r="AF65" s="131"/>
      <c r="AG65" s="131"/>
      <c r="AH65" s="131"/>
      <c r="AI65" s="131"/>
      <c r="AJ65" s="131"/>
      <c r="AK65" s="132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5">
        <f t="shared" si="0"/>
        <v>0</v>
      </c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</row>
    <row r="66" spans="1:151" s="36" customFormat="1" ht="15" customHeight="1">
      <c r="A66" s="35"/>
      <c r="B66" s="128" t="s">
        <v>173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9"/>
      <c r="AC66" s="130" t="s">
        <v>172</v>
      </c>
      <c r="AD66" s="131"/>
      <c r="AE66" s="131"/>
      <c r="AF66" s="131"/>
      <c r="AG66" s="131"/>
      <c r="AH66" s="131"/>
      <c r="AI66" s="131"/>
      <c r="AJ66" s="131"/>
      <c r="AK66" s="132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5">
        <f t="shared" si="0"/>
        <v>0</v>
      </c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</row>
    <row r="67" spans="1:151" s="36" customFormat="1" ht="30" customHeight="1">
      <c r="A67" s="35"/>
      <c r="B67" s="136" t="s">
        <v>176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7"/>
      <c r="AC67" s="130" t="s">
        <v>174</v>
      </c>
      <c r="AD67" s="131"/>
      <c r="AE67" s="131"/>
      <c r="AF67" s="131"/>
      <c r="AG67" s="131"/>
      <c r="AH67" s="131"/>
      <c r="AI67" s="131"/>
      <c r="AJ67" s="131"/>
      <c r="AK67" s="132"/>
      <c r="AL67" s="126" t="s">
        <v>15</v>
      </c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5">
        <f t="shared" si="0"/>
        <v>0</v>
      </c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</row>
    <row r="68" spans="1:151" s="36" customFormat="1" ht="30" customHeight="1">
      <c r="A68" s="35"/>
      <c r="B68" s="136" t="s">
        <v>177</v>
      </c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7"/>
      <c r="AC68" s="130" t="s">
        <v>175</v>
      </c>
      <c r="AD68" s="131"/>
      <c r="AE68" s="131"/>
      <c r="AF68" s="131"/>
      <c r="AG68" s="131"/>
      <c r="AH68" s="131"/>
      <c r="AI68" s="131"/>
      <c r="AJ68" s="131"/>
      <c r="AK68" s="132"/>
      <c r="AL68" s="126" t="s">
        <v>15</v>
      </c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5">
        <f t="shared" si="0"/>
        <v>0</v>
      </c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</row>
  </sheetData>
  <mergeCells count="558">
    <mergeCell ref="EF35:EU35"/>
    <mergeCell ref="EF36:EU36"/>
    <mergeCell ref="EF37:EU37"/>
    <mergeCell ref="DP31:EE31"/>
    <mergeCell ref="B1:ES1"/>
    <mergeCell ref="BA4:EU4"/>
    <mergeCell ref="BQ5:ET5"/>
    <mergeCell ref="B50:AB50"/>
    <mergeCell ref="EF9:EU9"/>
    <mergeCell ref="EF23:EU23"/>
    <mergeCell ref="EF14:EU14"/>
    <mergeCell ref="EF18:EU18"/>
    <mergeCell ref="EF25:EU25"/>
    <mergeCell ref="EF26:EU26"/>
    <mergeCell ref="EF30:EU30"/>
    <mergeCell ref="EF27:EU27"/>
    <mergeCell ref="EF29:EU29"/>
    <mergeCell ref="EF32:EU32"/>
    <mergeCell ref="BA21:BP21"/>
    <mergeCell ref="CZ26:DO26"/>
    <mergeCell ref="DP12:EE12"/>
    <mergeCell ref="EF10:EU10"/>
    <mergeCell ref="EF11:EU11"/>
    <mergeCell ref="EF13:EU13"/>
    <mergeCell ref="EF31:EU31"/>
    <mergeCell ref="A4:AB7"/>
    <mergeCell ref="AL4:AZ7"/>
    <mergeCell ref="B11:AB11"/>
    <mergeCell ref="B10:AB10"/>
    <mergeCell ref="A8:AB8"/>
    <mergeCell ref="CG27:CY27"/>
    <mergeCell ref="CG25:CY25"/>
    <mergeCell ref="AC20:AK20"/>
    <mergeCell ref="BA25:BP25"/>
    <mergeCell ref="B20:AB20"/>
    <mergeCell ref="BA27:BP27"/>
    <mergeCell ref="CG17:CY17"/>
    <mergeCell ref="B12:AB12"/>
    <mergeCell ref="AC13:AK13"/>
    <mergeCell ref="AL19:AZ19"/>
    <mergeCell ref="BQ18:CF18"/>
    <mergeCell ref="CG13:CY13"/>
    <mergeCell ref="CG16:CY16"/>
    <mergeCell ref="CG15:CY15"/>
    <mergeCell ref="BA19:BP19"/>
    <mergeCell ref="B14:AB14"/>
    <mergeCell ref="B18:AB18"/>
    <mergeCell ref="B25:AB25"/>
    <mergeCell ref="AC26:AK26"/>
    <mergeCell ref="CZ11:DO11"/>
    <mergeCell ref="B13:AB13"/>
    <mergeCell ref="AL11:AZ11"/>
    <mergeCell ref="BQ11:CF11"/>
    <mergeCell ref="AL13:AZ13"/>
    <mergeCell ref="CZ27:DO27"/>
    <mergeCell ref="CZ13:DO13"/>
    <mergeCell ref="CZ15:DO15"/>
    <mergeCell ref="BA13:BP13"/>
    <mergeCell ref="AL17:AZ17"/>
    <mergeCell ref="AL22:AZ22"/>
    <mergeCell ref="BA23:BP23"/>
    <mergeCell ref="AC18:AK18"/>
    <mergeCell ref="AL25:AZ25"/>
    <mergeCell ref="AL20:AZ20"/>
    <mergeCell ref="AC22:AK22"/>
    <mergeCell ref="B23:AB23"/>
    <mergeCell ref="AC23:AK23"/>
    <mergeCell ref="AL23:AZ23"/>
    <mergeCell ref="B24:AB24"/>
    <mergeCell ref="CZ24:DO24"/>
    <mergeCell ref="B40:AB40"/>
    <mergeCell ref="AC40:AK40"/>
    <mergeCell ref="CG41:CY41"/>
    <mergeCell ref="BQ37:CF37"/>
    <mergeCell ref="BA41:BP41"/>
    <mergeCell ref="AC38:AK38"/>
    <mergeCell ref="B39:AB39"/>
    <mergeCell ref="BA40:BP40"/>
    <mergeCell ref="B38:AB38"/>
    <mergeCell ref="CG37:CY37"/>
    <mergeCell ref="CG40:CY40"/>
    <mergeCell ref="CG38:CY38"/>
    <mergeCell ref="BA39:BP39"/>
    <mergeCell ref="AC37:AK37"/>
    <mergeCell ref="B41:AB41"/>
    <mergeCell ref="AL39:AZ39"/>
    <mergeCell ref="BA33:BP33"/>
    <mergeCell ref="AL32:AZ32"/>
    <mergeCell ref="AL36:AZ36"/>
    <mergeCell ref="B36:AB36"/>
    <mergeCell ref="BA26:BP26"/>
    <mergeCell ref="B35:AB35"/>
    <mergeCell ref="AL35:AZ35"/>
    <mergeCell ref="B30:AB30"/>
    <mergeCell ref="B29:AB29"/>
    <mergeCell ref="BA35:BP35"/>
    <mergeCell ref="BA36:BP36"/>
    <mergeCell ref="AL26:AZ26"/>
    <mergeCell ref="AL30:AZ30"/>
    <mergeCell ref="AL27:AZ27"/>
    <mergeCell ref="AL29:AZ29"/>
    <mergeCell ref="B26:AB26"/>
    <mergeCell ref="BA29:BP29"/>
    <mergeCell ref="B28:AB28"/>
    <mergeCell ref="BA31:BP31"/>
    <mergeCell ref="BA32:BP32"/>
    <mergeCell ref="AL28:AZ28"/>
    <mergeCell ref="BA28:BP28"/>
    <mergeCell ref="BA30:BP30"/>
    <mergeCell ref="B27:AB27"/>
    <mergeCell ref="AL9:AZ9"/>
    <mergeCell ref="AC10:AK10"/>
    <mergeCell ref="AC11:AK11"/>
    <mergeCell ref="BA16:BP16"/>
    <mergeCell ref="AL15:AZ15"/>
    <mergeCell ref="B21:AB21"/>
    <mergeCell ref="AC21:AK21"/>
    <mergeCell ref="AL21:AZ21"/>
    <mergeCell ref="AL37:AZ37"/>
    <mergeCell ref="BA9:BP9"/>
    <mergeCell ref="BA10:BP10"/>
    <mergeCell ref="B37:AB37"/>
    <mergeCell ref="AL10:AZ10"/>
    <mergeCell ref="B9:AB9"/>
    <mergeCell ref="BA20:BP20"/>
    <mergeCell ref="BA14:BP14"/>
    <mergeCell ref="BA17:BP17"/>
    <mergeCell ref="BA18:BP18"/>
    <mergeCell ref="BA34:BP34"/>
    <mergeCell ref="AL34:AZ34"/>
    <mergeCell ref="AC25:AK25"/>
    <mergeCell ref="B32:AB32"/>
    <mergeCell ref="B33:AB34"/>
    <mergeCell ref="BA22:BP22"/>
    <mergeCell ref="B46:AB46"/>
    <mergeCell ref="AL40:AZ40"/>
    <mergeCell ref="AL42:AZ42"/>
    <mergeCell ref="AC39:AK39"/>
    <mergeCell ref="AC15:AK15"/>
    <mergeCell ref="AC16:AK16"/>
    <mergeCell ref="AC17:AK17"/>
    <mergeCell ref="AL44:AZ44"/>
    <mergeCell ref="AC41:AK43"/>
    <mergeCell ref="AC27:AK30"/>
    <mergeCell ref="AL31:AZ31"/>
    <mergeCell ref="AL38:AZ38"/>
    <mergeCell ref="B19:AB19"/>
    <mergeCell ref="AL16:AZ16"/>
    <mergeCell ref="AL18:AZ18"/>
    <mergeCell ref="B17:AB17"/>
    <mergeCell ref="B16:AB16"/>
    <mergeCell ref="B15:AB15"/>
    <mergeCell ref="AC19:AK19"/>
    <mergeCell ref="AC35:AK35"/>
    <mergeCell ref="B31:AB31"/>
    <mergeCell ref="AC31:AK34"/>
    <mergeCell ref="AL33:AZ33"/>
    <mergeCell ref="AL41:AZ41"/>
    <mergeCell ref="EF42:EU42"/>
    <mergeCell ref="EF12:EU12"/>
    <mergeCell ref="BQ12:CF12"/>
    <mergeCell ref="BQ13:CF13"/>
    <mergeCell ref="CG14:CY14"/>
    <mergeCell ref="CZ14:DO14"/>
    <mergeCell ref="CZ17:DO17"/>
    <mergeCell ref="BQ14:CF14"/>
    <mergeCell ref="EF16:EU16"/>
    <mergeCell ref="BQ27:CF27"/>
    <mergeCell ref="BQ16:CF16"/>
    <mergeCell ref="BQ28:CF28"/>
    <mergeCell ref="BQ17:CF17"/>
    <mergeCell ref="BQ19:CF19"/>
    <mergeCell ref="BQ20:CF20"/>
    <mergeCell ref="BQ15:CF15"/>
    <mergeCell ref="CG42:CY42"/>
    <mergeCell ref="CZ41:DO41"/>
    <mergeCell ref="CZ37:DO37"/>
    <mergeCell ref="CZ40:DO40"/>
    <mergeCell ref="CZ38:DO38"/>
    <mergeCell ref="CZ29:DO29"/>
    <mergeCell ref="CG29:CY29"/>
    <mergeCell ref="EF38:EU38"/>
    <mergeCell ref="EF47:EU47"/>
    <mergeCell ref="DP53:EE53"/>
    <mergeCell ref="B22:AB22"/>
    <mergeCell ref="BQ22:CF22"/>
    <mergeCell ref="EF22:EU22"/>
    <mergeCell ref="EF43:EU43"/>
    <mergeCell ref="EF28:EU28"/>
    <mergeCell ref="DP42:EE42"/>
    <mergeCell ref="BQ44:CF44"/>
    <mergeCell ref="BQ26:CF26"/>
    <mergeCell ref="DP29:EE29"/>
    <mergeCell ref="DP27:EE27"/>
    <mergeCell ref="EF24:EU24"/>
    <mergeCell ref="EF46:EU46"/>
    <mergeCell ref="EF45:EU45"/>
    <mergeCell ref="DP28:EE28"/>
    <mergeCell ref="DP34:EE34"/>
    <mergeCell ref="DP39:EE39"/>
    <mergeCell ref="DP41:EE41"/>
    <mergeCell ref="DP38:EE38"/>
    <mergeCell ref="EF40:EU40"/>
    <mergeCell ref="EF41:EU41"/>
    <mergeCell ref="EF39:EU39"/>
    <mergeCell ref="EF44:EU44"/>
    <mergeCell ref="EF8:EU8"/>
    <mergeCell ref="CZ8:DO8"/>
    <mergeCell ref="DP8:EE8"/>
    <mergeCell ref="CG21:CY21"/>
    <mergeCell ref="CZ21:DO21"/>
    <mergeCell ref="EF15:EU15"/>
    <mergeCell ref="DP15:EE15"/>
    <mergeCell ref="DP16:EE16"/>
    <mergeCell ref="CG19:CY19"/>
    <mergeCell ref="CZ16:DO16"/>
    <mergeCell ref="EF20:EU20"/>
    <mergeCell ref="DP26:EE26"/>
    <mergeCell ref="DP17:EE17"/>
    <mergeCell ref="CZ19:DO19"/>
    <mergeCell ref="EF19:EU19"/>
    <mergeCell ref="DP18:EE18"/>
    <mergeCell ref="AC14:AK14"/>
    <mergeCell ref="BQ50:CF50"/>
    <mergeCell ref="BQ41:CF41"/>
    <mergeCell ref="BQ42:CF42"/>
    <mergeCell ref="BQ21:CF21"/>
    <mergeCell ref="BQ40:CF40"/>
    <mergeCell ref="BQ38:CF38"/>
    <mergeCell ref="BQ25:CF25"/>
    <mergeCell ref="BQ23:CF23"/>
    <mergeCell ref="BQ36:CF36"/>
    <mergeCell ref="BQ31:CF31"/>
    <mergeCell ref="BQ34:CF34"/>
    <mergeCell ref="BQ33:CF33"/>
    <mergeCell ref="BQ32:CF32"/>
    <mergeCell ref="BQ30:CF30"/>
    <mergeCell ref="BQ29:CF29"/>
    <mergeCell ref="AL43:AZ43"/>
    <mergeCell ref="BA43:BP43"/>
    <mergeCell ref="BQ43:CF43"/>
    <mergeCell ref="AL45:AZ45"/>
    <mergeCell ref="BQ46:CF46"/>
    <mergeCell ref="AL14:AZ14"/>
    <mergeCell ref="BA15:BP15"/>
    <mergeCell ref="AC36:AK36"/>
    <mergeCell ref="BQ35:CF35"/>
    <mergeCell ref="BQ6:CF7"/>
    <mergeCell ref="CG6:CY7"/>
    <mergeCell ref="CZ6:DO7"/>
    <mergeCell ref="CG26:CY26"/>
    <mergeCell ref="CZ28:DO28"/>
    <mergeCell ref="CZ30:DO30"/>
    <mergeCell ref="CG28:CY28"/>
    <mergeCell ref="CZ12:DO12"/>
    <mergeCell ref="CG33:CY33"/>
    <mergeCell ref="CZ33:DO33"/>
    <mergeCell ref="CZ32:DO32"/>
    <mergeCell ref="CG43:CY43"/>
    <mergeCell ref="CZ43:DO43"/>
    <mergeCell ref="AC24:AK24"/>
    <mergeCell ref="AL24:AZ24"/>
    <mergeCell ref="BA24:BP24"/>
    <mergeCell ref="BQ24:CF24"/>
    <mergeCell ref="CG24:CY24"/>
    <mergeCell ref="EF7:EU7"/>
    <mergeCell ref="DP7:EE7"/>
    <mergeCell ref="DP6:EU6"/>
    <mergeCell ref="BQ8:CF8"/>
    <mergeCell ref="CG8:CY8"/>
    <mergeCell ref="CZ9:DO9"/>
    <mergeCell ref="CZ25:DO25"/>
    <mergeCell ref="CZ18:DO18"/>
    <mergeCell ref="DP25:EE25"/>
    <mergeCell ref="DP24:EE24"/>
    <mergeCell ref="EF21:EU21"/>
    <mergeCell ref="EF17:EU17"/>
    <mergeCell ref="CZ10:DO10"/>
    <mergeCell ref="DP10:EE10"/>
    <mergeCell ref="CG9:CY9"/>
    <mergeCell ref="DP11:EE11"/>
    <mergeCell ref="CG23:CY23"/>
    <mergeCell ref="CZ23:DO23"/>
    <mergeCell ref="DP22:EE22"/>
    <mergeCell ref="DP23:EE23"/>
    <mergeCell ref="CG20:CY20"/>
    <mergeCell ref="CZ20:DO20"/>
    <mergeCell ref="DP21:EE21"/>
    <mergeCell ref="CG18:CY18"/>
    <mergeCell ref="EF33:EU33"/>
    <mergeCell ref="EF34:EU34"/>
    <mergeCell ref="DP14:EE14"/>
    <mergeCell ref="DP13:EE13"/>
    <mergeCell ref="BQ10:CF10"/>
    <mergeCell ref="BQ9:CF9"/>
    <mergeCell ref="BA5:BP7"/>
    <mergeCell ref="AC12:AK12"/>
    <mergeCell ref="AL12:AZ12"/>
    <mergeCell ref="BA12:BP12"/>
    <mergeCell ref="BA8:BP8"/>
    <mergeCell ref="AC9:AK9"/>
    <mergeCell ref="AC4:AK7"/>
    <mergeCell ref="AC8:AK8"/>
    <mergeCell ref="AL8:AZ8"/>
    <mergeCell ref="BA11:BP11"/>
    <mergeCell ref="CG11:CY11"/>
    <mergeCell ref="CG22:CY22"/>
    <mergeCell ref="CZ22:DO22"/>
    <mergeCell ref="DP19:EE19"/>
    <mergeCell ref="DP20:EE20"/>
    <mergeCell ref="CG12:CY12"/>
    <mergeCell ref="DP9:EE9"/>
    <mergeCell ref="CG10:CY10"/>
    <mergeCell ref="DP32:EE32"/>
    <mergeCell ref="DP30:EE30"/>
    <mergeCell ref="DP33:EE33"/>
    <mergeCell ref="CG31:CY31"/>
    <mergeCell ref="CG30:CY30"/>
    <mergeCell ref="CG32:CY32"/>
    <mergeCell ref="CG34:CY34"/>
    <mergeCell ref="DP36:EE36"/>
    <mergeCell ref="CG35:CY35"/>
    <mergeCell ref="CZ35:DO35"/>
    <mergeCell ref="DP35:EE35"/>
    <mergeCell ref="CZ31:DO31"/>
    <mergeCell ref="DP37:EE37"/>
    <mergeCell ref="CZ34:DO34"/>
    <mergeCell ref="CG36:CY36"/>
    <mergeCell ref="CZ36:DO36"/>
    <mergeCell ref="DP40:EE40"/>
    <mergeCell ref="BQ39:CF39"/>
    <mergeCell ref="CG39:CY39"/>
    <mergeCell ref="CZ39:DO39"/>
    <mergeCell ref="BA38:BP38"/>
    <mergeCell ref="BA37:BP37"/>
    <mergeCell ref="DP43:EE43"/>
    <mergeCell ref="BA42:BP42"/>
    <mergeCell ref="CG44:CY44"/>
    <mergeCell ref="CZ44:DO44"/>
    <mergeCell ref="DP44:EE44"/>
    <mergeCell ref="CZ42:DO42"/>
    <mergeCell ref="BA44:BP44"/>
    <mergeCell ref="B56:AB56"/>
    <mergeCell ref="B47:AB47"/>
    <mergeCell ref="CZ51:DO51"/>
    <mergeCell ref="BA53:BP53"/>
    <mergeCell ref="BQ53:CF53"/>
    <mergeCell ref="B52:AB52"/>
    <mergeCell ref="AL52:AZ52"/>
    <mergeCell ref="B44:AB44"/>
    <mergeCell ref="B45:AB45"/>
    <mergeCell ref="B43:AB43"/>
    <mergeCell ref="B42:AB42"/>
    <mergeCell ref="AL55:AZ55"/>
    <mergeCell ref="BA55:BP55"/>
    <mergeCell ref="BQ55:CF55"/>
    <mergeCell ref="B54:AB55"/>
    <mergeCell ref="B51:AB51"/>
    <mergeCell ref="BA51:BP51"/>
    <mergeCell ref="B53:AB53"/>
    <mergeCell ref="AL53:AZ53"/>
    <mergeCell ref="B48:AB48"/>
    <mergeCell ref="CZ56:DO56"/>
    <mergeCell ref="BA56:BP56"/>
    <mergeCell ref="BQ56:CF56"/>
    <mergeCell ref="CG47:CY47"/>
    <mergeCell ref="BQ54:CF54"/>
    <mergeCell ref="AL54:AZ54"/>
    <mergeCell ref="AL49:AZ49"/>
    <mergeCell ref="BA49:BP49"/>
    <mergeCell ref="AC52:AK52"/>
    <mergeCell ref="AC53:AK53"/>
    <mergeCell ref="AL50:AZ50"/>
    <mergeCell ref="BQ47:CF47"/>
    <mergeCell ref="AL48:AZ48"/>
    <mergeCell ref="CZ52:DO52"/>
    <mergeCell ref="BQ51:CF51"/>
    <mergeCell ref="BQ49:CF49"/>
    <mergeCell ref="BA48:BP48"/>
    <mergeCell ref="BQ48:CF48"/>
    <mergeCell ref="AC50:AK50"/>
    <mergeCell ref="B49:AB49"/>
    <mergeCell ref="AC48:AK48"/>
    <mergeCell ref="DP46:EE46"/>
    <mergeCell ref="DP47:EE47"/>
    <mergeCell ref="DP45:EE45"/>
    <mergeCell ref="BA54:BP54"/>
    <mergeCell ref="AL51:AZ51"/>
    <mergeCell ref="CZ50:DO50"/>
    <mergeCell ref="CG49:CY49"/>
    <mergeCell ref="CZ49:DO49"/>
    <mergeCell ref="CG48:CY48"/>
    <mergeCell ref="BA50:BP50"/>
    <mergeCell ref="CG45:CY45"/>
    <mergeCell ref="CZ45:DO45"/>
    <mergeCell ref="BQ45:CF45"/>
    <mergeCell ref="BA45:BP45"/>
    <mergeCell ref="AL46:AZ46"/>
    <mergeCell ref="CZ47:DO47"/>
    <mergeCell ref="CG46:CY46"/>
    <mergeCell ref="CZ46:DO46"/>
    <mergeCell ref="BA46:BP46"/>
    <mergeCell ref="AL47:AZ47"/>
    <mergeCell ref="BA47:BP47"/>
    <mergeCell ref="BA52:BP52"/>
    <mergeCell ref="BQ52:CF52"/>
    <mergeCell ref="CG52:CY52"/>
    <mergeCell ref="EF48:EU48"/>
    <mergeCell ref="EF49:EU49"/>
    <mergeCell ref="DP50:EE50"/>
    <mergeCell ref="DP48:EE48"/>
    <mergeCell ref="DP51:EE51"/>
    <mergeCell ref="CG50:CY50"/>
    <mergeCell ref="EF51:EU51"/>
    <mergeCell ref="CZ48:DO48"/>
    <mergeCell ref="DP49:EE49"/>
    <mergeCell ref="CG51:CY51"/>
    <mergeCell ref="DP52:EE52"/>
    <mergeCell ref="EF52:EU52"/>
    <mergeCell ref="EF50:EU50"/>
    <mergeCell ref="CG56:CY56"/>
    <mergeCell ref="EF54:EU54"/>
    <mergeCell ref="CG55:CY55"/>
    <mergeCell ref="CZ55:DO55"/>
    <mergeCell ref="DP55:EE55"/>
    <mergeCell ref="CG54:CY54"/>
    <mergeCell ref="DP56:EE56"/>
    <mergeCell ref="CG53:CY53"/>
    <mergeCell ref="CZ53:DO53"/>
    <mergeCell ref="EF53:EU53"/>
    <mergeCell ref="EF55:EU55"/>
    <mergeCell ref="EF56:EU56"/>
    <mergeCell ref="CZ54:DO54"/>
    <mergeCell ref="DP54:EE54"/>
    <mergeCell ref="EF59:EU59"/>
    <mergeCell ref="B57:AB58"/>
    <mergeCell ref="AL57:AZ57"/>
    <mergeCell ref="BA57:BP57"/>
    <mergeCell ref="BQ57:CF57"/>
    <mergeCell ref="CG57:CY57"/>
    <mergeCell ref="CZ57:DO57"/>
    <mergeCell ref="CZ58:DO58"/>
    <mergeCell ref="AL56:AZ56"/>
    <mergeCell ref="DP57:EE57"/>
    <mergeCell ref="AC57:AK57"/>
    <mergeCell ref="AC58:AK58"/>
    <mergeCell ref="B60:AB60"/>
    <mergeCell ref="AC60:AK60"/>
    <mergeCell ref="AL60:AZ60"/>
    <mergeCell ref="BA60:BP60"/>
    <mergeCell ref="BQ60:CF60"/>
    <mergeCell ref="CG60:CY60"/>
    <mergeCell ref="CZ60:DO60"/>
    <mergeCell ref="DP60:EE60"/>
    <mergeCell ref="B59:AB59"/>
    <mergeCell ref="AC59:AK59"/>
    <mergeCell ref="AL59:AZ59"/>
    <mergeCell ref="BA59:BP59"/>
    <mergeCell ref="BQ59:CF59"/>
    <mergeCell ref="CG59:CY59"/>
    <mergeCell ref="CZ59:DO59"/>
    <mergeCell ref="DP59:EE59"/>
    <mergeCell ref="B61:AB61"/>
    <mergeCell ref="AC61:AK61"/>
    <mergeCell ref="AL61:AZ61"/>
    <mergeCell ref="BA61:BP61"/>
    <mergeCell ref="BQ61:CF61"/>
    <mergeCell ref="CG61:CY61"/>
    <mergeCell ref="CZ61:DO61"/>
    <mergeCell ref="DP61:EE61"/>
    <mergeCell ref="EF61:EU61"/>
    <mergeCell ref="B63:AB63"/>
    <mergeCell ref="AC63:AK63"/>
    <mergeCell ref="AL63:AZ63"/>
    <mergeCell ref="BA63:BP63"/>
    <mergeCell ref="BQ63:CF63"/>
    <mergeCell ref="CG63:CY63"/>
    <mergeCell ref="CZ63:DO63"/>
    <mergeCell ref="B62:AB62"/>
    <mergeCell ref="AC62:AK62"/>
    <mergeCell ref="AL62:AZ62"/>
    <mergeCell ref="BA62:BP62"/>
    <mergeCell ref="BQ62:CF62"/>
    <mergeCell ref="CG62:CY62"/>
    <mergeCell ref="B68:AB68"/>
    <mergeCell ref="AC68:AK68"/>
    <mergeCell ref="AL68:AZ68"/>
    <mergeCell ref="BA68:BP68"/>
    <mergeCell ref="BQ68:CF68"/>
    <mergeCell ref="CG68:CY68"/>
    <mergeCell ref="B67:AB67"/>
    <mergeCell ref="AC67:AK67"/>
    <mergeCell ref="AL67:AZ67"/>
    <mergeCell ref="BA67:BP67"/>
    <mergeCell ref="BQ67:CF67"/>
    <mergeCell ref="CG67:CY67"/>
    <mergeCell ref="B66:AB66"/>
    <mergeCell ref="AC66:AK66"/>
    <mergeCell ref="AL66:AZ66"/>
    <mergeCell ref="CP2:CS2"/>
    <mergeCell ref="CT2:CW2"/>
    <mergeCell ref="CX2:DA2"/>
    <mergeCell ref="BK2:BP2"/>
    <mergeCell ref="BQ2:BT2"/>
    <mergeCell ref="BU2:BW2"/>
    <mergeCell ref="BX2:CO2"/>
    <mergeCell ref="AC44:AK44"/>
    <mergeCell ref="AC45:AK45"/>
    <mergeCell ref="AC46:AK46"/>
    <mergeCell ref="AC47:AK47"/>
    <mergeCell ref="B65:AB65"/>
    <mergeCell ref="AC65:AK65"/>
    <mergeCell ref="AL65:AZ65"/>
    <mergeCell ref="BA65:BP65"/>
    <mergeCell ref="BQ65:CF65"/>
    <mergeCell ref="CG65:CY65"/>
    <mergeCell ref="CZ65:DO65"/>
    <mergeCell ref="B64:AB64"/>
    <mergeCell ref="AC64:AK64"/>
    <mergeCell ref="AL64:AZ64"/>
    <mergeCell ref="CZ68:DO68"/>
    <mergeCell ref="EF68:EU68"/>
    <mergeCell ref="DP68:EE68"/>
    <mergeCell ref="EF66:EU66"/>
    <mergeCell ref="EF67:EU67"/>
    <mergeCell ref="DP67:EE67"/>
    <mergeCell ref="EF65:EU65"/>
    <mergeCell ref="BA66:BP66"/>
    <mergeCell ref="BQ66:CF66"/>
    <mergeCell ref="CG66:CY66"/>
    <mergeCell ref="CZ66:DO66"/>
    <mergeCell ref="DP66:EE66"/>
    <mergeCell ref="CZ67:DO67"/>
    <mergeCell ref="DP65:EE65"/>
    <mergeCell ref="EF64:EU64"/>
    <mergeCell ref="EF63:EU63"/>
    <mergeCell ref="CZ62:DO62"/>
    <mergeCell ref="DP62:EE62"/>
    <mergeCell ref="EF62:EU62"/>
    <mergeCell ref="AC54:AK54"/>
    <mergeCell ref="AC55:AK55"/>
    <mergeCell ref="AC56:AK56"/>
    <mergeCell ref="AC49:AK49"/>
    <mergeCell ref="AC51:AK51"/>
    <mergeCell ref="DP63:EE63"/>
    <mergeCell ref="BA64:BP64"/>
    <mergeCell ref="BQ64:CF64"/>
    <mergeCell ref="CG64:CY64"/>
    <mergeCell ref="CZ64:DO64"/>
    <mergeCell ref="DP64:EE64"/>
    <mergeCell ref="EF60:EU60"/>
    <mergeCell ref="EF57:EU57"/>
    <mergeCell ref="AL58:AZ58"/>
    <mergeCell ref="BA58:BP58"/>
    <mergeCell ref="BQ58:CF58"/>
    <mergeCell ref="CG58:CY58"/>
    <mergeCell ref="DP58:EE58"/>
    <mergeCell ref="EF58:EU5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K13"/>
  <sheetViews>
    <sheetView view="pageBreakPreview" zoomScaleNormal="100" workbookViewId="0">
      <selection activeCell="CE8" sqref="CE8"/>
    </sheetView>
  </sheetViews>
  <sheetFormatPr defaultColWidth="0.85546875" defaultRowHeight="15"/>
  <cols>
    <col min="1" max="53" width="0.85546875" style="1"/>
    <col min="54" max="54" width="2.42578125" style="1" customWidth="1"/>
    <col min="55" max="122" width="0.85546875" style="1"/>
    <col min="123" max="123" width="0.42578125" style="1" customWidth="1"/>
    <col min="124" max="124" width="0.85546875" style="1" hidden="1" customWidth="1"/>
    <col min="125" max="135" width="0.85546875" style="1"/>
    <col min="136" max="136" width="2.5703125" style="1" customWidth="1"/>
    <col min="137" max="139" width="0.85546875" style="1"/>
    <col min="140" max="140" width="2.140625" style="1" customWidth="1"/>
    <col min="141" max="16384" width="0.85546875" style="1"/>
  </cols>
  <sheetData>
    <row r="1" spans="1:167">
      <c r="B1" s="108" t="s">
        <v>224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</row>
    <row r="2" spans="1:167">
      <c r="BK2" s="57" t="s">
        <v>48</v>
      </c>
      <c r="BL2" s="57"/>
      <c r="BM2" s="57"/>
      <c r="BN2" s="57"/>
      <c r="BO2" s="57"/>
      <c r="BP2" s="57"/>
      <c r="BQ2" s="80" t="s">
        <v>250</v>
      </c>
      <c r="BR2" s="80"/>
      <c r="BS2" s="80"/>
      <c r="BT2" s="80"/>
      <c r="BU2" s="62" t="s">
        <v>2</v>
      </c>
      <c r="BV2" s="62"/>
      <c r="BW2" s="62"/>
      <c r="BX2" s="80" t="s">
        <v>251</v>
      </c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63">
        <v>20</v>
      </c>
      <c r="CQ2" s="63"/>
      <c r="CR2" s="63"/>
      <c r="CS2" s="63"/>
      <c r="CT2" s="61" t="s">
        <v>234</v>
      </c>
      <c r="CU2" s="61"/>
      <c r="CV2" s="61"/>
      <c r="CW2" s="61"/>
      <c r="CX2" s="62" t="s">
        <v>3</v>
      </c>
      <c r="CY2" s="62"/>
      <c r="CZ2" s="62"/>
      <c r="DA2" s="62"/>
    </row>
    <row r="3" spans="1:16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</row>
    <row r="4" spans="1:167" ht="16.5" customHeight="1">
      <c r="A4" s="196" t="s">
        <v>99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8"/>
      <c r="W4" s="196" t="s">
        <v>93</v>
      </c>
      <c r="X4" s="197"/>
      <c r="Y4" s="197"/>
      <c r="Z4" s="197"/>
      <c r="AA4" s="197"/>
      <c r="AB4" s="197"/>
      <c r="AC4" s="197"/>
      <c r="AD4" s="197"/>
      <c r="AE4" s="198"/>
      <c r="AF4" s="196" t="s">
        <v>180</v>
      </c>
      <c r="AG4" s="197"/>
      <c r="AH4" s="197"/>
      <c r="AI4" s="197"/>
      <c r="AJ4" s="197"/>
      <c r="AK4" s="197"/>
      <c r="AL4" s="197"/>
      <c r="AM4" s="197"/>
      <c r="AN4" s="197"/>
      <c r="AO4" s="198"/>
      <c r="AP4" s="186" t="s">
        <v>183</v>
      </c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  <c r="CQ4" s="187"/>
      <c r="CR4" s="187"/>
      <c r="CS4" s="187"/>
      <c r="CT4" s="187"/>
      <c r="CU4" s="187"/>
      <c r="CV4" s="187"/>
      <c r="CW4" s="187"/>
      <c r="CX4" s="187"/>
      <c r="CY4" s="187"/>
      <c r="CZ4" s="187"/>
      <c r="DA4" s="187"/>
      <c r="DB4" s="187"/>
      <c r="DC4" s="187"/>
      <c r="DD4" s="187"/>
      <c r="DE4" s="187"/>
      <c r="DF4" s="187"/>
      <c r="DG4" s="187"/>
      <c r="DH4" s="187"/>
      <c r="DI4" s="187"/>
      <c r="DJ4" s="187"/>
      <c r="DK4" s="187"/>
      <c r="DL4" s="187"/>
      <c r="DM4" s="187"/>
      <c r="DN4" s="187"/>
      <c r="DO4" s="187"/>
      <c r="DP4" s="187"/>
      <c r="DQ4" s="187"/>
      <c r="DR4" s="187"/>
      <c r="DS4" s="187"/>
      <c r="DT4" s="187"/>
      <c r="DU4" s="187"/>
      <c r="DV4" s="187"/>
      <c r="DW4" s="187"/>
      <c r="DX4" s="187"/>
      <c r="DY4" s="187"/>
      <c r="DZ4" s="187"/>
      <c r="EA4" s="187"/>
      <c r="EB4" s="187"/>
      <c r="EC4" s="187"/>
      <c r="ED4" s="187"/>
      <c r="EE4" s="187"/>
      <c r="EF4" s="187"/>
      <c r="EG4" s="187"/>
      <c r="EH4" s="187"/>
      <c r="EI4" s="187"/>
      <c r="EJ4" s="187"/>
      <c r="EK4" s="187"/>
      <c r="EL4" s="187"/>
      <c r="EM4" s="187"/>
      <c r="EN4" s="187"/>
      <c r="EO4" s="187"/>
      <c r="EP4" s="187"/>
      <c r="EQ4" s="187"/>
      <c r="ER4" s="187"/>
      <c r="ES4" s="187"/>
      <c r="ET4" s="187"/>
      <c r="EU4" s="187"/>
      <c r="EV4" s="187"/>
      <c r="EW4" s="187"/>
      <c r="EX4" s="187"/>
      <c r="EY4" s="187"/>
      <c r="EZ4" s="187"/>
      <c r="FA4" s="187"/>
      <c r="FB4" s="187"/>
      <c r="FC4" s="187"/>
      <c r="FD4" s="187"/>
      <c r="FE4" s="187"/>
      <c r="FF4" s="187"/>
      <c r="FG4" s="187"/>
      <c r="FH4" s="187"/>
      <c r="FI4" s="187"/>
      <c r="FJ4" s="187"/>
      <c r="FK4" s="188"/>
    </row>
    <row r="5" spans="1:167" ht="16.5" customHeight="1">
      <c r="A5" s="199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1"/>
      <c r="W5" s="199"/>
      <c r="X5" s="200"/>
      <c r="Y5" s="200"/>
      <c r="Z5" s="200"/>
      <c r="AA5" s="200"/>
      <c r="AB5" s="200"/>
      <c r="AC5" s="200"/>
      <c r="AD5" s="200"/>
      <c r="AE5" s="201"/>
      <c r="AF5" s="199"/>
      <c r="AG5" s="200"/>
      <c r="AH5" s="200"/>
      <c r="AI5" s="200"/>
      <c r="AJ5" s="200"/>
      <c r="AK5" s="200"/>
      <c r="AL5" s="200"/>
      <c r="AM5" s="200"/>
      <c r="AN5" s="200"/>
      <c r="AO5" s="201"/>
      <c r="AP5" s="196" t="s">
        <v>187</v>
      </c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8"/>
      <c r="CF5" s="186" t="s">
        <v>6</v>
      </c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DV5" s="187"/>
      <c r="DW5" s="187"/>
      <c r="DX5" s="187"/>
      <c r="DY5" s="187"/>
      <c r="DZ5" s="187"/>
      <c r="EA5" s="187"/>
      <c r="EB5" s="187"/>
      <c r="EC5" s="187"/>
      <c r="ED5" s="187"/>
      <c r="EE5" s="187"/>
      <c r="EF5" s="187"/>
      <c r="EG5" s="187"/>
      <c r="EH5" s="187"/>
      <c r="EI5" s="187"/>
      <c r="EJ5" s="187"/>
      <c r="EK5" s="187"/>
      <c r="EL5" s="187"/>
      <c r="EM5" s="187"/>
      <c r="EN5" s="187"/>
      <c r="EO5" s="187"/>
      <c r="EP5" s="187"/>
      <c r="EQ5" s="187"/>
      <c r="ER5" s="187"/>
      <c r="ES5" s="187"/>
      <c r="ET5" s="187"/>
      <c r="EU5" s="187"/>
      <c r="EV5" s="187"/>
      <c r="EW5" s="187"/>
      <c r="EX5" s="187"/>
      <c r="EY5" s="187"/>
      <c r="EZ5" s="187"/>
      <c r="FA5" s="187"/>
      <c r="FB5" s="187"/>
      <c r="FC5" s="187"/>
      <c r="FD5" s="187"/>
      <c r="FE5" s="187"/>
      <c r="FF5" s="187"/>
      <c r="FG5" s="187"/>
      <c r="FH5" s="187"/>
      <c r="FI5" s="187"/>
      <c r="FJ5" s="187"/>
      <c r="FK5" s="188"/>
    </row>
    <row r="6" spans="1:167" ht="90" customHeight="1">
      <c r="A6" s="199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1"/>
      <c r="W6" s="199"/>
      <c r="X6" s="200"/>
      <c r="Y6" s="200"/>
      <c r="Z6" s="200"/>
      <c r="AA6" s="200"/>
      <c r="AB6" s="200"/>
      <c r="AC6" s="200"/>
      <c r="AD6" s="200"/>
      <c r="AE6" s="201"/>
      <c r="AF6" s="199"/>
      <c r="AG6" s="200"/>
      <c r="AH6" s="200"/>
      <c r="AI6" s="200"/>
      <c r="AJ6" s="200"/>
      <c r="AK6" s="200"/>
      <c r="AL6" s="200"/>
      <c r="AM6" s="200"/>
      <c r="AN6" s="200"/>
      <c r="AO6" s="201"/>
      <c r="AP6" s="202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4"/>
      <c r="CF6" s="186" t="s">
        <v>192</v>
      </c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  <c r="DB6" s="187"/>
      <c r="DC6" s="187"/>
      <c r="DD6" s="187"/>
      <c r="DE6" s="187"/>
      <c r="DF6" s="187"/>
      <c r="DG6" s="187"/>
      <c r="DH6" s="187"/>
      <c r="DI6" s="187"/>
      <c r="DJ6" s="187"/>
      <c r="DK6" s="187"/>
      <c r="DL6" s="187"/>
      <c r="DM6" s="187"/>
      <c r="DN6" s="187"/>
      <c r="DO6" s="187"/>
      <c r="DP6" s="187"/>
      <c r="DQ6" s="187"/>
      <c r="DR6" s="187"/>
      <c r="DS6" s="187"/>
      <c r="DT6" s="187"/>
      <c r="DU6" s="188"/>
      <c r="DV6" s="186" t="s">
        <v>193</v>
      </c>
      <c r="DW6" s="187"/>
      <c r="DX6" s="187"/>
      <c r="DY6" s="187"/>
      <c r="DZ6" s="187"/>
      <c r="EA6" s="187"/>
      <c r="EB6" s="187"/>
      <c r="EC6" s="187"/>
      <c r="ED6" s="187"/>
      <c r="EE6" s="187"/>
      <c r="EF6" s="187"/>
      <c r="EG6" s="187"/>
      <c r="EH6" s="187"/>
      <c r="EI6" s="187"/>
      <c r="EJ6" s="187"/>
      <c r="EK6" s="187"/>
      <c r="EL6" s="187"/>
      <c r="EM6" s="187"/>
      <c r="EN6" s="187"/>
      <c r="EO6" s="187"/>
      <c r="EP6" s="187"/>
      <c r="EQ6" s="187"/>
      <c r="ER6" s="187"/>
      <c r="ES6" s="187"/>
      <c r="ET6" s="187"/>
      <c r="EU6" s="187"/>
      <c r="EV6" s="187"/>
      <c r="EW6" s="187"/>
      <c r="EX6" s="187"/>
      <c r="EY6" s="187"/>
      <c r="EZ6" s="187"/>
      <c r="FA6" s="187"/>
      <c r="FB6" s="187"/>
      <c r="FC6" s="187"/>
      <c r="FD6" s="187"/>
      <c r="FE6" s="187"/>
      <c r="FF6" s="187"/>
      <c r="FG6" s="187"/>
      <c r="FH6" s="187"/>
      <c r="FI6" s="187"/>
      <c r="FJ6" s="187"/>
      <c r="FK6" s="188"/>
    </row>
    <row r="7" spans="1:167">
      <c r="A7" s="199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1"/>
      <c r="W7" s="199"/>
      <c r="X7" s="200"/>
      <c r="Y7" s="200"/>
      <c r="Z7" s="200"/>
      <c r="AA7" s="200"/>
      <c r="AB7" s="200"/>
      <c r="AC7" s="200"/>
      <c r="AD7" s="200"/>
      <c r="AE7" s="201"/>
      <c r="AF7" s="199"/>
      <c r="AG7" s="200"/>
      <c r="AH7" s="200"/>
      <c r="AI7" s="200"/>
      <c r="AJ7" s="200"/>
      <c r="AK7" s="200"/>
      <c r="AL7" s="200"/>
      <c r="AM7" s="200"/>
      <c r="AN7" s="200"/>
      <c r="AO7" s="201"/>
      <c r="AP7" s="182" t="s">
        <v>27</v>
      </c>
      <c r="AQ7" s="183"/>
      <c r="AR7" s="183"/>
      <c r="AS7" s="183"/>
      <c r="AT7" s="183"/>
      <c r="AU7" s="183"/>
      <c r="AV7" s="183"/>
      <c r="AW7" s="181" t="s">
        <v>234</v>
      </c>
      <c r="AX7" s="181"/>
      <c r="AY7" s="181"/>
      <c r="AZ7" s="181"/>
      <c r="BA7" s="184" t="s">
        <v>207</v>
      </c>
      <c r="BB7" s="184"/>
      <c r="BC7" s="185"/>
      <c r="BD7" s="182" t="s">
        <v>27</v>
      </c>
      <c r="BE7" s="183"/>
      <c r="BF7" s="183"/>
      <c r="BG7" s="183"/>
      <c r="BH7" s="183"/>
      <c r="BI7" s="183"/>
      <c r="BJ7" s="183"/>
      <c r="BK7" s="181" t="s">
        <v>245</v>
      </c>
      <c r="BL7" s="181"/>
      <c r="BM7" s="181"/>
      <c r="BN7" s="181"/>
      <c r="BO7" s="184" t="s">
        <v>207</v>
      </c>
      <c r="BP7" s="184"/>
      <c r="BQ7" s="185"/>
      <c r="BR7" s="182" t="s">
        <v>27</v>
      </c>
      <c r="BS7" s="183"/>
      <c r="BT7" s="183"/>
      <c r="BU7" s="183"/>
      <c r="BV7" s="183"/>
      <c r="BW7" s="183"/>
      <c r="BX7" s="183"/>
      <c r="BY7" s="181" t="s">
        <v>246</v>
      </c>
      <c r="BZ7" s="181"/>
      <c r="CA7" s="181"/>
      <c r="CB7" s="181"/>
      <c r="CC7" s="184" t="s">
        <v>207</v>
      </c>
      <c r="CD7" s="184"/>
      <c r="CE7" s="185"/>
      <c r="CF7" s="182" t="s">
        <v>27</v>
      </c>
      <c r="CG7" s="183"/>
      <c r="CH7" s="183"/>
      <c r="CI7" s="183"/>
      <c r="CJ7" s="183"/>
      <c r="CK7" s="183"/>
      <c r="CL7" s="183"/>
      <c r="CM7" s="181" t="s">
        <v>234</v>
      </c>
      <c r="CN7" s="181"/>
      <c r="CO7" s="181"/>
      <c r="CP7" s="181"/>
      <c r="CQ7" s="184" t="s">
        <v>207</v>
      </c>
      <c r="CR7" s="184"/>
      <c r="CS7" s="185"/>
      <c r="CT7" s="182" t="s">
        <v>27</v>
      </c>
      <c r="CU7" s="183"/>
      <c r="CV7" s="183"/>
      <c r="CW7" s="183"/>
      <c r="CX7" s="183"/>
      <c r="CY7" s="183"/>
      <c r="CZ7" s="183"/>
      <c r="DA7" s="181" t="s">
        <v>245</v>
      </c>
      <c r="DB7" s="181"/>
      <c r="DC7" s="181"/>
      <c r="DD7" s="181"/>
      <c r="DE7" s="184" t="s">
        <v>207</v>
      </c>
      <c r="DF7" s="184"/>
      <c r="DG7" s="185"/>
      <c r="DH7" s="182" t="s">
        <v>27</v>
      </c>
      <c r="DI7" s="183"/>
      <c r="DJ7" s="183"/>
      <c r="DK7" s="183"/>
      <c r="DL7" s="183"/>
      <c r="DM7" s="183"/>
      <c r="DN7" s="183"/>
      <c r="DO7" s="181" t="s">
        <v>246</v>
      </c>
      <c r="DP7" s="181"/>
      <c r="DQ7" s="181"/>
      <c r="DR7" s="181"/>
      <c r="DS7" s="184" t="s">
        <v>207</v>
      </c>
      <c r="DT7" s="184"/>
      <c r="DU7" s="185"/>
      <c r="DV7" s="182" t="s">
        <v>27</v>
      </c>
      <c r="DW7" s="183"/>
      <c r="DX7" s="183"/>
      <c r="DY7" s="183"/>
      <c r="DZ7" s="183"/>
      <c r="EA7" s="183"/>
      <c r="EB7" s="183"/>
      <c r="EC7" s="181" t="s">
        <v>234</v>
      </c>
      <c r="ED7" s="181"/>
      <c r="EE7" s="181"/>
      <c r="EF7" s="181"/>
      <c r="EG7" s="184" t="s">
        <v>207</v>
      </c>
      <c r="EH7" s="184"/>
      <c r="EI7" s="185"/>
      <c r="EJ7" s="182" t="s">
        <v>27</v>
      </c>
      <c r="EK7" s="183"/>
      <c r="EL7" s="183"/>
      <c r="EM7" s="183"/>
      <c r="EN7" s="183"/>
      <c r="EO7" s="183"/>
      <c r="EP7" s="183"/>
      <c r="EQ7" s="181" t="s">
        <v>245</v>
      </c>
      <c r="ER7" s="181"/>
      <c r="ES7" s="181"/>
      <c r="ET7" s="181"/>
      <c r="EU7" s="184" t="s">
        <v>207</v>
      </c>
      <c r="EV7" s="184"/>
      <c r="EW7" s="185"/>
      <c r="EX7" s="182" t="s">
        <v>27</v>
      </c>
      <c r="EY7" s="183"/>
      <c r="EZ7" s="183"/>
      <c r="FA7" s="183"/>
      <c r="FB7" s="183"/>
      <c r="FC7" s="183"/>
      <c r="FD7" s="183"/>
      <c r="FE7" s="181" t="s">
        <v>246</v>
      </c>
      <c r="FF7" s="181"/>
      <c r="FG7" s="181"/>
      <c r="FH7" s="181"/>
      <c r="FI7" s="184" t="s">
        <v>207</v>
      </c>
      <c r="FJ7" s="184"/>
      <c r="FK7" s="185"/>
    </row>
    <row r="8" spans="1:167" ht="6.75" customHeight="1">
      <c r="A8" s="199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1"/>
      <c r="W8" s="199"/>
      <c r="X8" s="200"/>
      <c r="Y8" s="200"/>
      <c r="Z8" s="200"/>
      <c r="AA8" s="200"/>
      <c r="AB8" s="200"/>
      <c r="AC8" s="200"/>
      <c r="AD8" s="200"/>
      <c r="AE8" s="201"/>
      <c r="AF8" s="199"/>
      <c r="AG8" s="200"/>
      <c r="AH8" s="200"/>
      <c r="AI8" s="200"/>
      <c r="AJ8" s="200"/>
      <c r="AK8" s="200"/>
      <c r="AL8" s="200"/>
      <c r="AM8" s="200"/>
      <c r="AN8" s="200"/>
      <c r="AO8" s="201"/>
      <c r="AP8" s="41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2"/>
      <c r="BD8" s="41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2"/>
      <c r="BR8" s="41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2"/>
      <c r="CF8" s="41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2"/>
      <c r="CT8" s="41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2"/>
      <c r="DH8" s="41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2"/>
      <c r="DV8" s="41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2"/>
      <c r="EJ8" s="41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2"/>
      <c r="EX8" s="41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2"/>
    </row>
    <row r="9" spans="1:167" ht="4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4"/>
      <c r="W9" s="202"/>
      <c r="X9" s="203"/>
      <c r="Y9" s="203"/>
      <c r="Z9" s="203"/>
      <c r="AA9" s="203"/>
      <c r="AB9" s="203"/>
      <c r="AC9" s="203"/>
      <c r="AD9" s="203"/>
      <c r="AE9" s="204"/>
      <c r="AF9" s="202"/>
      <c r="AG9" s="203"/>
      <c r="AH9" s="203"/>
      <c r="AI9" s="203"/>
      <c r="AJ9" s="203"/>
      <c r="AK9" s="203"/>
      <c r="AL9" s="203"/>
      <c r="AM9" s="203"/>
      <c r="AN9" s="203"/>
      <c r="AO9" s="204"/>
      <c r="AP9" s="186" t="s">
        <v>184</v>
      </c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8"/>
      <c r="BD9" s="186" t="s">
        <v>185</v>
      </c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8"/>
      <c r="BR9" s="186" t="s">
        <v>186</v>
      </c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8"/>
      <c r="CF9" s="186" t="s">
        <v>184</v>
      </c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8"/>
      <c r="CT9" s="186" t="s">
        <v>185</v>
      </c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8"/>
      <c r="DH9" s="186" t="s">
        <v>186</v>
      </c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8"/>
      <c r="DV9" s="186" t="s">
        <v>184</v>
      </c>
      <c r="DW9" s="187"/>
      <c r="DX9" s="187"/>
      <c r="DY9" s="187"/>
      <c r="DZ9" s="187"/>
      <c r="EA9" s="187"/>
      <c r="EB9" s="187"/>
      <c r="EC9" s="187"/>
      <c r="ED9" s="187"/>
      <c r="EE9" s="187"/>
      <c r="EF9" s="187"/>
      <c r="EG9" s="187"/>
      <c r="EH9" s="187"/>
      <c r="EI9" s="188"/>
      <c r="EJ9" s="186" t="s">
        <v>185</v>
      </c>
      <c r="EK9" s="187"/>
      <c r="EL9" s="187"/>
      <c r="EM9" s="187"/>
      <c r="EN9" s="187"/>
      <c r="EO9" s="187"/>
      <c r="EP9" s="187"/>
      <c r="EQ9" s="187"/>
      <c r="ER9" s="187"/>
      <c r="ES9" s="187"/>
      <c r="ET9" s="187"/>
      <c r="EU9" s="187"/>
      <c r="EV9" s="187"/>
      <c r="EW9" s="188"/>
      <c r="EX9" s="186" t="s">
        <v>186</v>
      </c>
      <c r="EY9" s="187"/>
      <c r="EZ9" s="187"/>
      <c r="FA9" s="187"/>
      <c r="FB9" s="187"/>
      <c r="FC9" s="187"/>
      <c r="FD9" s="187"/>
      <c r="FE9" s="187"/>
      <c r="FF9" s="187"/>
      <c r="FG9" s="187"/>
      <c r="FH9" s="187"/>
      <c r="FI9" s="187"/>
      <c r="FJ9" s="187"/>
      <c r="FK9" s="188"/>
    </row>
    <row r="10" spans="1:167">
      <c r="A10" s="102">
        <v>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4"/>
      <c r="W10" s="192" t="s">
        <v>103</v>
      </c>
      <c r="X10" s="193"/>
      <c r="Y10" s="193"/>
      <c r="Z10" s="193"/>
      <c r="AA10" s="193"/>
      <c r="AB10" s="193"/>
      <c r="AC10" s="193"/>
      <c r="AD10" s="193"/>
      <c r="AE10" s="194"/>
      <c r="AF10" s="192" t="s">
        <v>104</v>
      </c>
      <c r="AG10" s="193"/>
      <c r="AH10" s="193"/>
      <c r="AI10" s="193"/>
      <c r="AJ10" s="193"/>
      <c r="AK10" s="193"/>
      <c r="AL10" s="193"/>
      <c r="AM10" s="193"/>
      <c r="AN10" s="193"/>
      <c r="AO10" s="194"/>
      <c r="AP10" s="102">
        <v>4</v>
      </c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4"/>
      <c r="BD10" s="102">
        <v>5</v>
      </c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4"/>
      <c r="BR10" s="102">
        <v>6</v>
      </c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4"/>
      <c r="CF10" s="102">
        <v>7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4"/>
      <c r="CT10" s="102">
        <v>8</v>
      </c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4"/>
      <c r="DH10" s="102">
        <v>9</v>
      </c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4"/>
      <c r="DV10" s="102">
        <v>10</v>
      </c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4"/>
      <c r="EJ10" s="102">
        <v>11</v>
      </c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4"/>
      <c r="EX10" s="102">
        <v>12</v>
      </c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4"/>
    </row>
    <row r="11" spans="1:167" s="5" customFormat="1" ht="61.5" customHeight="1">
      <c r="A11" s="33"/>
      <c r="B11" s="89" t="s">
        <v>181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90"/>
      <c r="W11" s="192" t="s">
        <v>182</v>
      </c>
      <c r="X11" s="193"/>
      <c r="Y11" s="193"/>
      <c r="Z11" s="193"/>
      <c r="AA11" s="193"/>
      <c r="AB11" s="193"/>
      <c r="AC11" s="193"/>
      <c r="AD11" s="193"/>
      <c r="AE11" s="194"/>
      <c r="AF11" s="195" t="s">
        <v>15</v>
      </c>
      <c r="AG11" s="195"/>
      <c r="AH11" s="195"/>
      <c r="AI11" s="195"/>
      <c r="AJ11" s="195"/>
      <c r="AK11" s="195"/>
      <c r="AL11" s="195"/>
      <c r="AM11" s="195"/>
      <c r="AN11" s="195"/>
      <c r="AO11" s="195"/>
      <c r="AP11" s="190">
        <f>CF11+DV11</f>
        <v>18136153.470000003</v>
      </c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90">
        <f>CF13</f>
        <v>9791702.9400000013</v>
      </c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90">
        <f>DV13</f>
        <v>8344450.5300000012</v>
      </c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  <c r="EG11" s="189"/>
      <c r="EH11" s="189"/>
      <c r="EI11" s="189"/>
      <c r="EJ11" s="189"/>
      <c r="EK11" s="189"/>
      <c r="EL11" s="189"/>
      <c r="EM11" s="189"/>
      <c r="EN11" s="189"/>
      <c r="EO11" s="189"/>
      <c r="EP11" s="189"/>
      <c r="EQ11" s="189"/>
      <c r="ER11" s="189"/>
      <c r="ES11" s="189"/>
      <c r="ET11" s="189"/>
      <c r="EU11" s="189"/>
      <c r="EV11" s="189"/>
      <c r="EW11" s="189"/>
      <c r="EX11" s="189"/>
      <c r="EY11" s="189"/>
      <c r="EZ11" s="189"/>
      <c r="FA11" s="189"/>
      <c r="FB11" s="189"/>
      <c r="FC11" s="189"/>
      <c r="FD11" s="189"/>
      <c r="FE11" s="189"/>
      <c r="FF11" s="189"/>
      <c r="FG11" s="189"/>
      <c r="FH11" s="189"/>
      <c r="FI11" s="189"/>
      <c r="FJ11" s="189"/>
      <c r="FK11" s="189"/>
    </row>
    <row r="12" spans="1:167" s="5" customFormat="1" ht="76.5" customHeight="1">
      <c r="A12" s="33"/>
      <c r="B12" s="89" t="s">
        <v>189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90"/>
      <c r="W12" s="192" t="s">
        <v>188</v>
      </c>
      <c r="X12" s="193"/>
      <c r="Y12" s="193"/>
      <c r="Z12" s="193"/>
      <c r="AA12" s="193"/>
      <c r="AB12" s="193"/>
      <c r="AC12" s="193"/>
      <c r="AD12" s="193"/>
      <c r="AE12" s="194"/>
      <c r="AF12" s="195" t="s">
        <v>15</v>
      </c>
      <c r="AG12" s="195"/>
      <c r="AH12" s="195"/>
      <c r="AI12" s="195"/>
      <c r="AJ12" s="195"/>
      <c r="AK12" s="195"/>
      <c r="AL12" s="195"/>
      <c r="AM12" s="195"/>
      <c r="AN12" s="195"/>
      <c r="AO12" s="195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9"/>
      <c r="EE12" s="189"/>
      <c r="EF12" s="189"/>
      <c r="EG12" s="189"/>
      <c r="EH12" s="189"/>
      <c r="EI12" s="189"/>
      <c r="EJ12" s="189"/>
      <c r="EK12" s="189"/>
      <c r="EL12" s="189"/>
      <c r="EM12" s="189"/>
      <c r="EN12" s="189"/>
      <c r="EO12" s="189"/>
      <c r="EP12" s="189"/>
      <c r="EQ12" s="189"/>
      <c r="ER12" s="189"/>
      <c r="ES12" s="189"/>
      <c r="ET12" s="189"/>
      <c r="EU12" s="189"/>
      <c r="EV12" s="189"/>
      <c r="EW12" s="189"/>
      <c r="EX12" s="189"/>
      <c r="EY12" s="189"/>
      <c r="EZ12" s="189"/>
      <c r="FA12" s="189"/>
      <c r="FB12" s="189"/>
      <c r="FC12" s="189"/>
      <c r="FD12" s="189"/>
      <c r="FE12" s="189"/>
      <c r="FF12" s="189"/>
      <c r="FG12" s="189"/>
      <c r="FH12" s="189"/>
      <c r="FI12" s="189"/>
      <c r="FJ12" s="189"/>
      <c r="FK12" s="189"/>
    </row>
    <row r="13" spans="1:167" s="5" customFormat="1" ht="61.5" customHeight="1">
      <c r="A13" s="33"/>
      <c r="B13" s="89" t="s">
        <v>191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90"/>
      <c r="W13" s="192" t="s">
        <v>190</v>
      </c>
      <c r="X13" s="193"/>
      <c r="Y13" s="193"/>
      <c r="Z13" s="193"/>
      <c r="AA13" s="193"/>
      <c r="AB13" s="193"/>
      <c r="AC13" s="193"/>
      <c r="AD13" s="193"/>
      <c r="AE13" s="194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0">
        <f>CF13+DV13</f>
        <v>18136153.470000003</v>
      </c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91">
        <f>стр.6_9!BQ47+стр.6_9!BQ49+стр.6_9!CG49+стр.6_9!BQ51+стр.6_9!CG51+стр.6_9!BQ52+стр.6_9!CG52+стр.6_9!BQ55+стр.6_9!CG55+стр.6_9!BQ58+стр.6_9!CG58+19800+7500</f>
        <v>9791702.9400000013</v>
      </c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91">
        <f>стр.6_9!DP58+стр.6_9!DP55+стр.6_9!DP52+стр.6_9!DP51+стр.6_9!DP47+стр.6_9!DP48</f>
        <v>8344450.5300000012</v>
      </c>
      <c r="DW13" s="191"/>
      <c r="DX13" s="191"/>
      <c r="DY13" s="191"/>
      <c r="DZ13" s="191"/>
      <c r="EA13" s="191"/>
      <c r="EB13" s="191"/>
      <c r="EC13" s="191"/>
      <c r="ED13" s="191"/>
      <c r="EE13" s="191"/>
      <c r="EF13" s="191"/>
      <c r="EG13" s="191"/>
      <c r="EH13" s="191"/>
      <c r="EI13" s="191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  <c r="FF13" s="189"/>
      <c r="FG13" s="189"/>
      <c r="FH13" s="189"/>
      <c r="FI13" s="189"/>
      <c r="FJ13" s="189"/>
      <c r="FK13" s="189"/>
    </row>
  </sheetData>
  <mergeCells count="100">
    <mergeCell ref="BD11:BQ11"/>
    <mergeCell ref="BR11:CE11"/>
    <mergeCell ref="CF11:CS11"/>
    <mergeCell ref="CF12:CS12"/>
    <mergeCell ref="CT12:DG12"/>
    <mergeCell ref="BD12:BQ12"/>
    <mergeCell ref="BR12:CE12"/>
    <mergeCell ref="CT11:DG11"/>
    <mergeCell ref="B1:FJ1"/>
    <mergeCell ref="BK2:BP2"/>
    <mergeCell ref="BQ2:BT2"/>
    <mergeCell ref="BU2:BW2"/>
    <mergeCell ref="BX2:CO2"/>
    <mergeCell ref="CP2:CS2"/>
    <mergeCell ref="CT2:CW2"/>
    <mergeCell ref="CX2:DA2"/>
    <mergeCell ref="A4:V9"/>
    <mergeCell ref="W4:AE9"/>
    <mergeCell ref="AF4:AO9"/>
    <mergeCell ref="AP9:BC9"/>
    <mergeCell ref="A10:V10"/>
    <mergeCell ref="AP4:FK4"/>
    <mergeCell ref="CF9:CS9"/>
    <mergeCell ref="BD10:BQ10"/>
    <mergeCell ref="BR10:CE10"/>
    <mergeCell ref="CT10:DG10"/>
    <mergeCell ref="EX10:FK10"/>
    <mergeCell ref="CF10:CS10"/>
    <mergeCell ref="AP5:CE6"/>
    <mergeCell ref="CF5:FK5"/>
    <mergeCell ref="CF6:DU6"/>
    <mergeCell ref="DV6:FK6"/>
    <mergeCell ref="W10:AE10"/>
    <mergeCell ref="AF10:AO10"/>
    <mergeCell ref="AP10:BC10"/>
    <mergeCell ref="B12:V12"/>
    <mergeCell ref="W12:AE12"/>
    <mergeCell ref="AF12:AO12"/>
    <mergeCell ref="B11:V11"/>
    <mergeCell ref="W11:AE11"/>
    <mergeCell ref="AF11:AO11"/>
    <mergeCell ref="AP11:BC11"/>
    <mergeCell ref="AP12:BC12"/>
    <mergeCell ref="B13:V13"/>
    <mergeCell ref="W13:AE13"/>
    <mergeCell ref="AF13:AO13"/>
    <mergeCell ref="AP13:BC13"/>
    <mergeCell ref="DH13:DU13"/>
    <mergeCell ref="CF13:CS13"/>
    <mergeCell ref="CT13:DG13"/>
    <mergeCell ref="BD13:BQ13"/>
    <mergeCell ref="BR13:CE13"/>
    <mergeCell ref="DV13:EI13"/>
    <mergeCell ref="EJ13:EW13"/>
    <mergeCell ref="EX13:FK13"/>
    <mergeCell ref="EX11:FK11"/>
    <mergeCell ref="DV12:EI12"/>
    <mergeCell ref="EJ12:EW12"/>
    <mergeCell ref="EX12:FK12"/>
    <mergeCell ref="EJ11:EW11"/>
    <mergeCell ref="DH11:DU11"/>
    <mergeCell ref="DV11:EI11"/>
    <mergeCell ref="DH12:DU12"/>
    <mergeCell ref="CT9:DG9"/>
    <mergeCell ref="AW7:AZ7"/>
    <mergeCell ref="BK7:BN7"/>
    <mergeCell ref="BY7:CB7"/>
    <mergeCell ref="CM7:CP7"/>
    <mergeCell ref="BA7:BC7"/>
    <mergeCell ref="BO7:BQ7"/>
    <mergeCell ref="CC7:CE7"/>
    <mergeCell ref="CQ7:CS7"/>
    <mergeCell ref="DE7:DG7"/>
    <mergeCell ref="BD9:BQ9"/>
    <mergeCell ref="BR9:CE9"/>
    <mergeCell ref="DH10:DU10"/>
    <mergeCell ref="DV10:EI10"/>
    <mergeCell ref="EJ10:EW10"/>
    <mergeCell ref="FE7:FH7"/>
    <mergeCell ref="EX7:FD7"/>
    <mergeCell ref="EU7:EW7"/>
    <mergeCell ref="EG7:EI7"/>
    <mergeCell ref="DV7:EB7"/>
    <mergeCell ref="DH9:DU9"/>
    <mergeCell ref="DV9:EI9"/>
    <mergeCell ref="EJ9:EW9"/>
    <mergeCell ref="EX9:FK9"/>
    <mergeCell ref="FI7:FK7"/>
    <mergeCell ref="DH7:DN7"/>
    <mergeCell ref="EQ7:ET7"/>
    <mergeCell ref="AP7:AV7"/>
    <mergeCell ref="BD7:BJ7"/>
    <mergeCell ref="BR7:BX7"/>
    <mergeCell ref="CF7:CL7"/>
    <mergeCell ref="CT7:CZ7"/>
    <mergeCell ref="DA7:DD7"/>
    <mergeCell ref="DO7:DR7"/>
    <mergeCell ref="EC7:EF7"/>
    <mergeCell ref="EJ7:EP7"/>
    <mergeCell ref="DS7:DU7"/>
  </mergeCells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J30"/>
  <sheetViews>
    <sheetView view="pageBreakPreview" zoomScaleNormal="100" workbookViewId="0">
      <selection activeCell="AR3" sqref="AR3"/>
    </sheetView>
  </sheetViews>
  <sheetFormatPr defaultColWidth="0.85546875" defaultRowHeight="15"/>
  <cols>
    <col min="1" max="16384" width="0.85546875" style="1"/>
  </cols>
  <sheetData>
    <row r="1" spans="1:140" ht="30" customHeight="1">
      <c r="B1" s="108" t="s">
        <v>225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</row>
    <row r="2" spans="1:140">
      <c r="AL2" s="57" t="s">
        <v>48</v>
      </c>
      <c r="AM2" s="57"/>
      <c r="AN2" s="57"/>
      <c r="AO2" s="57"/>
      <c r="AP2" s="57"/>
      <c r="AQ2" s="57"/>
      <c r="AR2" s="80" t="s">
        <v>250</v>
      </c>
      <c r="AS2" s="80"/>
      <c r="AT2" s="80"/>
      <c r="AU2" s="80"/>
      <c r="AV2" s="62" t="s">
        <v>2</v>
      </c>
      <c r="AW2" s="62"/>
      <c r="AX2" s="62"/>
      <c r="AY2" s="80" t="s">
        <v>251</v>
      </c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63">
        <v>20</v>
      </c>
      <c r="BR2" s="63"/>
      <c r="BS2" s="63"/>
      <c r="BT2" s="63"/>
      <c r="BU2" s="61" t="s">
        <v>234</v>
      </c>
      <c r="BV2" s="61"/>
      <c r="BW2" s="61"/>
      <c r="BX2" s="61"/>
      <c r="BY2" s="62" t="s">
        <v>3</v>
      </c>
      <c r="BZ2" s="62"/>
      <c r="CA2" s="62"/>
      <c r="CB2" s="62"/>
    </row>
    <row r="3" spans="1:140" ht="3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spans="1:140" ht="16.5" customHeight="1">
      <c r="A4" s="186" t="s">
        <v>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8"/>
      <c r="BX4" s="186" t="s">
        <v>93</v>
      </c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8"/>
      <c r="CM4" s="186" t="s">
        <v>49</v>
      </c>
      <c r="CN4" s="187"/>
      <c r="CO4" s="187"/>
      <c r="CP4" s="187"/>
      <c r="CQ4" s="187"/>
      <c r="CR4" s="187"/>
      <c r="CS4" s="187"/>
      <c r="CT4" s="187"/>
      <c r="CU4" s="187"/>
      <c r="CV4" s="187"/>
      <c r="CW4" s="187"/>
      <c r="CX4" s="187"/>
      <c r="CY4" s="187"/>
      <c r="CZ4" s="187"/>
      <c r="DA4" s="187"/>
      <c r="DB4" s="187"/>
      <c r="DC4" s="187"/>
      <c r="DD4" s="187"/>
      <c r="DE4" s="187"/>
      <c r="DF4" s="187"/>
      <c r="DG4" s="187"/>
      <c r="DH4" s="187"/>
      <c r="DI4" s="187"/>
      <c r="DJ4" s="187"/>
      <c r="DK4" s="187"/>
      <c r="DL4" s="187"/>
      <c r="DM4" s="188"/>
    </row>
    <row r="5" spans="1:140">
      <c r="A5" s="212">
        <v>1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4"/>
      <c r="BX5" s="208" t="s">
        <v>103</v>
      </c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10"/>
      <c r="CM5" s="208" t="s">
        <v>104</v>
      </c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10"/>
    </row>
    <row r="6" spans="1:140" s="5" customFormat="1" ht="16.5" customHeight="1">
      <c r="A6" s="31"/>
      <c r="B6" s="206" t="s">
        <v>176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7"/>
      <c r="BX6" s="208" t="s">
        <v>196</v>
      </c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10"/>
      <c r="CM6" s="211">
        <v>0</v>
      </c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</row>
    <row r="7" spans="1:140" s="5" customFormat="1" ht="16.5" customHeight="1">
      <c r="A7" s="31"/>
      <c r="B7" s="206" t="s">
        <v>177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7"/>
      <c r="BX7" s="208" t="s">
        <v>197</v>
      </c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10"/>
      <c r="CM7" s="211">
        <v>0</v>
      </c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</row>
    <row r="8" spans="1:140" s="5" customFormat="1" ht="16.5" customHeight="1">
      <c r="A8" s="31"/>
      <c r="B8" s="206" t="s">
        <v>194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7"/>
      <c r="BX8" s="208" t="s">
        <v>198</v>
      </c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10"/>
      <c r="CM8" s="211">
        <v>0</v>
      </c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</row>
    <row r="9" spans="1:140" s="5" customFormat="1" ht="16.5" customHeight="1">
      <c r="A9" s="31"/>
      <c r="B9" s="206" t="s">
        <v>195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7"/>
      <c r="BX9" s="208" t="s">
        <v>199</v>
      </c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10"/>
      <c r="CM9" s="211">
        <v>0</v>
      </c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</row>
    <row r="10" spans="1:140" ht="12.75" customHeight="1"/>
    <row r="11" spans="1:140">
      <c r="B11" s="108" t="s">
        <v>200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</row>
    <row r="12" spans="1:140">
      <c r="AL12" s="57" t="s">
        <v>48</v>
      </c>
      <c r="AM12" s="57"/>
      <c r="AN12" s="57"/>
      <c r="AO12" s="57"/>
      <c r="AP12" s="57"/>
      <c r="AQ12" s="57"/>
      <c r="AR12" s="80"/>
      <c r="AS12" s="80"/>
      <c r="AT12" s="80"/>
      <c r="AU12" s="80"/>
      <c r="AV12" s="62" t="s">
        <v>2</v>
      </c>
      <c r="AW12" s="62"/>
      <c r="AX12" s="62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63">
        <v>20</v>
      </c>
      <c r="BR12" s="63"/>
      <c r="BS12" s="63"/>
      <c r="BT12" s="63"/>
      <c r="BU12" s="61"/>
      <c r="BV12" s="61"/>
      <c r="BW12" s="61"/>
      <c r="BX12" s="61"/>
      <c r="BY12" s="62" t="s">
        <v>3</v>
      </c>
      <c r="BZ12" s="62"/>
      <c r="CA12" s="62"/>
      <c r="CB12" s="62"/>
    </row>
    <row r="13" spans="1:140" ht="3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</row>
    <row r="14" spans="1:140" ht="16.5" customHeight="1">
      <c r="A14" s="186" t="s">
        <v>0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8"/>
      <c r="BX14" s="186" t="s">
        <v>93</v>
      </c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8"/>
      <c r="CM14" s="186" t="s">
        <v>49</v>
      </c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8"/>
    </row>
    <row r="15" spans="1:140">
      <c r="A15" s="212">
        <v>1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4"/>
      <c r="BX15" s="208" t="s">
        <v>103</v>
      </c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10"/>
      <c r="CM15" s="208" t="s">
        <v>104</v>
      </c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10"/>
    </row>
    <row r="16" spans="1:140" s="5" customFormat="1" ht="16.5" customHeight="1">
      <c r="A16" s="31"/>
      <c r="B16" s="206" t="s">
        <v>201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7"/>
      <c r="BX16" s="208" t="s">
        <v>196</v>
      </c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10"/>
      <c r="CM16" s="211">
        <v>0</v>
      </c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1"/>
      <c r="DG16" s="211"/>
      <c r="DH16" s="211"/>
      <c r="DI16" s="211"/>
      <c r="DJ16" s="211"/>
      <c r="DK16" s="211"/>
      <c r="DL16" s="211"/>
      <c r="DM16" s="211"/>
    </row>
    <row r="17" spans="1:140" s="5" customFormat="1" ht="46.5" customHeight="1">
      <c r="A17" s="31"/>
      <c r="B17" s="206" t="s">
        <v>202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7"/>
      <c r="BX17" s="208" t="s">
        <v>197</v>
      </c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10"/>
      <c r="CM17" s="211">
        <v>0</v>
      </c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</row>
    <row r="18" spans="1:140" s="5" customFormat="1" ht="16.5" customHeight="1">
      <c r="A18" s="31"/>
      <c r="B18" s="206" t="s">
        <v>203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7"/>
      <c r="BX18" s="208" t="s">
        <v>198</v>
      </c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10"/>
      <c r="CM18" s="211" t="s">
        <v>15</v>
      </c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211"/>
      <c r="DC18" s="211"/>
      <c r="DD18" s="211"/>
      <c r="DE18" s="211"/>
      <c r="DF18" s="211"/>
      <c r="DG18" s="211"/>
      <c r="DH18" s="211"/>
      <c r="DI18" s="211"/>
      <c r="DJ18" s="211"/>
      <c r="DK18" s="211"/>
      <c r="DL18" s="211"/>
      <c r="DM18" s="211"/>
    </row>
    <row r="20" spans="1:140" ht="14.25" customHeight="1">
      <c r="A20" s="5" t="s">
        <v>226</v>
      </c>
      <c r="B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140" ht="14.25" customHeight="1">
      <c r="A21" s="17" t="s">
        <v>38</v>
      </c>
      <c r="B21" s="5"/>
      <c r="CM21" s="215"/>
      <c r="CN21" s="215"/>
      <c r="CO21" s="215"/>
      <c r="CP21" s="215"/>
      <c r="CQ21" s="215"/>
      <c r="CR21" s="215"/>
      <c r="CS21" s="215"/>
      <c r="CT21" s="215"/>
      <c r="CU21" s="215"/>
      <c r="CV21" s="215"/>
      <c r="CW21" s="215"/>
      <c r="CX21" s="215"/>
      <c r="CY21" s="215"/>
      <c r="CZ21" s="215"/>
      <c r="DA21" s="215"/>
      <c r="DB21" s="215"/>
      <c r="DC21" s="215"/>
      <c r="DD21" s="215"/>
      <c r="DE21" s="215"/>
      <c r="DF21" s="215"/>
      <c r="DG21" s="215" t="s">
        <v>243</v>
      </c>
      <c r="DH21" s="215"/>
      <c r="DI21" s="215"/>
      <c r="DJ21" s="215"/>
      <c r="DK21" s="215"/>
      <c r="DL21" s="215"/>
      <c r="DM21" s="215"/>
      <c r="DN21" s="215"/>
      <c r="DO21" s="215"/>
      <c r="DP21" s="215"/>
      <c r="DQ21" s="215"/>
      <c r="DR21" s="215"/>
      <c r="DS21" s="215"/>
      <c r="DT21" s="215"/>
      <c r="DU21" s="215"/>
      <c r="DV21" s="215"/>
      <c r="DW21" s="215"/>
      <c r="DX21" s="215"/>
      <c r="DY21" s="215"/>
      <c r="DZ21" s="215"/>
      <c r="EA21" s="215"/>
      <c r="EB21" s="215"/>
      <c r="EC21" s="215"/>
      <c r="ED21" s="215"/>
      <c r="EE21" s="215"/>
      <c r="EF21" s="215"/>
      <c r="EG21" s="215"/>
      <c r="EH21" s="215"/>
      <c r="EI21" s="215"/>
      <c r="EJ21" s="215"/>
    </row>
    <row r="22" spans="1:140" s="2" customFormat="1" ht="12.75" customHeight="1">
      <c r="A22" s="17"/>
      <c r="B22" s="17"/>
      <c r="CM22" s="216" t="s">
        <v>7</v>
      </c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 t="s">
        <v>8</v>
      </c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</row>
    <row r="23" spans="1:140" ht="14.25" customHeight="1">
      <c r="A23" s="48" t="s">
        <v>252</v>
      </c>
      <c r="B23" s="5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</row>
    <row r="24" spans="1:140" ht="14.25" customHeight="1">
      <c r="A24" s="5" t="s">
        <v>41</v>
      </c>
      <c r="B24" s="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5"/>
      <c r="DB24" s="215"/>
      <c r="DC24" s="215"/>
      <c r="DD24" s="215"/>
      <c r="DE24" s="215"/>
      <c r="DF24" s="215"/>
      <c r="DG24" s="215" t="s">
        <v>253</v>
      </c>
      <c r="DH24" s="215"/>
      <c r="DI24" s="215"/>
      <c r="DJ24" s="215"/>
      <c r="DK24" s="215"/>
      <c r="DL24" s="215"/>
      <c r="DM24" s="215"/>
      <c r="DN24" s="215"/>
      <c r="DO24" s="215"/>
      <c r="DP24" s="215"/>
      <c r="DQ24" s="215"/>
      <c r="DR24" s="215"/>
      <c r="DS24" s="215"/>
      <c r="DT24" s="215"/>
      <c r="DU24" s="215"/>
      <c r="DV24" s="215"/>
      <c r="DW24" s="215"/>
      <c r="DX24" s="215"/>
      <c r="DY24" s="215"/>
      <c r="DZ24" s="215"/>
      <c r="EA24" s="215"/>
      <c r="EB24" s="215"/>
      <c r="EC24" s="215"/>
      <c r="ED24" s="215"/>
      <c r="EE24" s="215"/>
      <c r="EF24" s="215"/>
      <c r="EG24" s="215"/>
      <c r="EH24" s="215"/>
      <c r="EI24" s="215"/>
      <c r="EJ24" s="215"/>
    </row>
    <row r="25" spans="1:140" s="2" customFormat="1" ht="12.75" customHeight="1">
      <c r="A25" s="17"/>
      <c r="B25" s="17"/>
      <c r="CM25" s="216" t="s">
        <v>7</v>
      </c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 t="s">
        <v>8</v>
      </c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</row>
    <row r="26" spans="1:140">
      <c r="A26" s="5" t="s">
        <v>35</v>
      </c>
      <c r="B26" s="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5"/>
      <c r="DC26" s="215"/>
      <c r="DD26" s="215"/>
      <c r="DE26" s="215"/>
      <c r="DF26" s="215"/>
      <c r="DG26" s="215" t="s">
        <v>253</v>
      </c>
      <c r="DH26" s="215"/>
      <c r="DI26" s="215"/>
      <c r="DJ26" s="215"/>
      <c r="DK26" s="215"/>
      <c r="DL26" s="215"/>
      <c r="DM26" s="215"/>
      <c r="DN26" s="215"/>
      <c r="DO26" s="215"/>
      <c r="DP26" s="215"/>
      <c r="DQ26" s="215"/>
      <c r="DR26" s="215"/>
      <c r="DS26" s="215"/>
      <c r="DT26" s="215"/>
      <c r="DU26" s="215"/>
      <c r="DV26" s="215"/>
      <c r="DW26" s="215"/>
      <c r="DX26" s="215"/>
      <c r="DY26" s="215"/>
      <c r="DZ26" s="215"/>
      <c r="EA26" s="215"/>
      <c r="EB26" s="215"/>
      <c r="EC26" s="215"/>
      <c r="ED26" s="215"/>
      <c r="EE26" s="215"/>
      <c r="EF26" s="215"/>
      <c r="EG26" s="215"/>
      <c r="EH26" s="215"/>
      <c r="EI26" s="215"/>
      <c r="EJ26" s="215"/>
    </row>
    <row r="27" spans="1:140" s="2" customFormat="1" ht="12.75" customHeight="1">
      <c r="A27" s="17"/>
      <c r="B27" s="17"/>
      <c r="CM27" s="216" t="s">
        <v>7</v>
      </c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 t="s">
        <v>8</v>
      </c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</row>
    <row r="28" spans="1:140">
      <c r="A28" s="5" t="s">
        <v>36</v>
      </c>
      <c r="B28" s="5"/>
      <c r="G28" s="217" t="s">
        <v>244</v>
      </c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</row>
    <row r="29" spans="1:140">
      <c r="A29" s="57" t="s">
        <v>2</v>
      </c>
      <c r="B29" s="57"/>
      <c r="C29" s="80" t="s">
        <v>250</v>
      </c>
      <c r="D29" s="80"/>
      <c r="E29" s="80"/>
      <c r="F29" s="80"/>
      <c r="G29" s="205" t="s">
        <v>2</v>
      </c>
      <c r="H29" s="205"/>
      <c r="I29" s="205"/>
      <c r="J29" s="80" t="s">
        <v>251</v>
      </c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63">
        <v>20</v>
      </c>
      <c r="AC29" s="63"/>
      <c r="AD29" s="63"/>
      <c r="AE29" s="63"/>
      <c r="AF29" s="218" t="s">
        <v>234</v>
      </c>
      <c r="AG29" s="218"/>
      <c r="AH29" s="218"/>
      <c r="AI29" s="218"/>
      <c r="AJ29" s="62" t="s">
        <v>3</v>
      </c>
      <c r="AK29" s="62"/>
      <c r="AL29" s="62"/>
      <c r="AM29" s="62"/>
    </row>
    <row r="30" spans="1:140" ht="3" customHeight="1"/>
  </sheetData>
  <mergeCells count="69">
    <mergeCell ref="C29:F29"/>
    <mergeCell ref="J29:AA29"/>
    <mergeCell ref="AB29:AE29"/>
    <mergeCell ref="AF29:AI29"/>
    <mergeCell ref="AJ29:AM29"/>
    <mergeCell ref="CM26:DF26"/>
    <mergeCell ref="DG26:EJ26"/>
    <mergeCell ref="CM27:DF27"/>
    <mergeCell ref="DG27:EJ27"/>
    <mergeCell ref="G28:AI28"/>
    <mergeCell ref="CM24:DF24"/>
    <mergeCell ref="DG24:EJ24"/>
    <mergeCell ref="CM25:DF25"/>
    <mergeCell ref="DG25:EJ25"/>
    <mergeCell ref="CM21:DF21"/>
    <mergeCell ref="DG21:EJ21"/>
    <mergeCell ref="CM22:DF22"/>
    <mergeCell ref="DG22:EJ22"/>
    <mergeCell ref="B17:BW17"/>
    <mergeCell ref="BX17:CL17"/>
    <mergeCell ref="CM17:DM17"/>
    <mergeCell ref="B18:BW18"/>
    <mergeCell ref="BX18:CL18"/>
    <mergeCell ref="CM18:DM18"/>
    <mergeCell ref="B1:DL1"/>
    <mergeCell ref="BX5:CL5"/>
    <mergeCell ref="CM5:DM5"/>
    <mergeCell ref="A4:BW4"/>
    <mergeCell ref="BX4:CL4"/>
    <mergeCell ref="CM4:DM4"/>
    <mergeCell ref="A5:BW5"/>
    <mergeCell ref="AL2:AQ2"/>
    <mergeCell ref="AR2:AU2"/>
    <mergeCell ref="AV2:AX2"/>
    <mergeCell ref="AY2:BP2"/>
    <mergeCell ref="BQ2:BT2"/>
    <mergeCell ref="BU2:BX2"/>
    <mergeCell ref="CM14:DM14"/>
    <mergeCell ref="A15:BW15"/>
    <mergeCell ref="BX15:CL15"/>
    <mergeCell ref="CM15:DM15"/>
    <mergeCell ref="BY2:CB2"/>
    <mergeCell ref="B8:BW8"/>
    <mergeCell ref="BX8:CL8"/>
    <mergeCell ref="CM8:DM8"/>
    <mergeCell ref="B6:BW6"/>
    <mergeCell ref="BX6:CL6"/>
    <mergeCell ref="CM6:DM6"/>
    <mergeCell ref="B7:BW7"/>
    <mergeCell ref="BX7:CL7"/>
    <mergeCell ref="CM7:DM7"/>
    <mergeCell ref="AV12:AX12"/>
    <mergeCell ref="AY12:BP12"/>
    <mergeCell ref="A29:B29"/>
    <mergeCell ref="G29:I29"/>
    <mergeCell ref="B9:BW9"/>
    <mergeCell ref="BX9:CL9"/>
    <mergeCell ref="CM9:DM9"/>
    <mergeCell ref="B11:DL11"/>
    <mergeCell ref="BQ12:BT12"/>
    <mergeCell ref="BU12:BX12"/>
    <mergeCell ref="BY12:CB12"/>
    <mergeCell ref="B16:BW16"/>
    <mergeCell ref="BX16:CL16"/>
    <mergeCell ref="CM16:DM16"/>
    <mergeCell ref="A14:BW14"/>
    <mergeCell ref="BX14:CL14"/>
    <mergeCell ref="AL12:AQ12"/>
    <mergeCell ref="AR12:AU12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</vt:lpstr>
      <vt:lpstr>стр.2</vt:lpstr>
      <vt:lpstr>стр.3_5</vt:lpstr>
      <vt:lpstr>стр.6_9</vt:lpstr>
      <vt:lpstr>стр.10</vt:lpstr>
      <vt:lpstr>стр.11</vt:lpstr>
      <vt:lpstr>стр.1!Область_печати</vt:lpstr>
      <vt:lpstr>стр.10!Область_печати</vt:lpstr>
      <vt:lpstr>стр.11!Область_печати</vt:lpstr>
      <vt:lpstr>стр.2!Область_печати</vt:lpstr>
      <vt:lpstr>стр.3_5!Область_печати</vt:lpstr>
      <vt:lpstr>стр.6_9!Область_печати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111</cp:lastModifiedBy>
  <cp:lastPrinted>2018-01-09T08:00:50Z</cp:lastPrinted>
  <dcterms:created xsi:type="dcterms:W3CDTF">2010-11-26T07:12:57Z</dcterms:created>
  <dcterms:modified xsi:type="dcterms:W3CDTF">2018-01-18T13:44:30Z</dcterms:modified>
</cp:coreProperties>
</file>